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12" activeTab="0"/>
  </bookViews>
  <sheets>
    <sheet name="PLATI PERSONAL CONTRACTUAL" sheetId="1" r:id="rId1"/>
  </sheets>
  <definedNames>
    <definedName name="_xlnm.Print_Area" localSheetId="0">'PLATI PERSONAL CONTRACTUAL'!$A$1:$J$56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<sst xmlns="http://schemas.openxmlformats.org/spreadsheetml/2006/main" count="265" uniqueCount="81">
  <si>
    <t>CAS MARAMUREŞ</t>
  </si>
  <si>
    <t>SERVICIUL DECONTARE SERVICII MEDICALE, ACORDURI, REGULAMENTE SI FORMULARE EUROPENE</t>
  </si>
  <si>
    <t>Nr……………/…………………..........…….</t>
  </si>
  <si>
    <t>ORDONANŢAREA LA PLATĂ</t>
  </si>
  <si>
    <t>SUMELE DECONTATE DIN FACTURILE AFERENTE REŢETELOR ELIBERATE PENTRU PERSONALUL CONTACTUAL DIN SPITALE, PARTEA DE CONTRIBUŢIE ASIGURAT(COPLATĂ) FEBRUARIE 2017</t>
  </si>
  <si>
    <t>NATURA CHELTUIELILOR: Decontarea serviciilor farmaceutice aferente reţetelor eliberate pentru personalul contractual din spitale, partea de contribuţie  asigurat (COPLATĂ) FEBRUARIE 2017</t>
  </si>
  <si>
    <t>Lei</t>
  </si>
  <si>
    <t>Nr. crt.</t>
  </si>
  <si>
    <t>Unitatea sanitară</t>
  </si>
  <si>
    <t>Borderou Nr.</t>
  </si>
  <si>
    <t>Factura</t>
  </si>
  <si>
    <t>Refuz la plată</t>
  </si>
  <si>
    <t>Diferenţa de plată</t>
  </si>
  <si>
    <t>Plată parţială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</si>
  <si>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</si>
  <si>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</si>
  <si>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</si>
  <si>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</si>
  <si>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</si>
  <si>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</si>
  <si>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</si>
  <si>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</si>
  <si>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</si>
  <si>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</si>
  <si>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</t>
  </si>
  <si>
    <t>Număr</t>
  </si>
  <si>
    <t>Data</t>
  </si>
  <si>
    <t>Suma</t>
  </si>
  <si>
    <t xml:space="preserve">Data </t>
  </si>
  <si>
    <t>504/06.01.2017</t>
  </si>
  <si>
    <t>SPITAL JUDETEAN BAIA MARE</t>
  </si>
  <si>
    <t>BAIA MARE</t>
  </si>
  <si>
    <t>RO16TREZ24F660601200401X</t>
  </si>
  <si>
    <t>473/2015</t>
  </si>
  <si>
    <t>3380/06.02.2017</t>
  </si>
  <si>
    <t>TOTAL SPITAL JUDETEAN BAIA MARE</t>
  </si>
  <si>
    <t>10287/20.12.2016</t>
  </si>
  <si>
    <t>SPITAL MUNICIPAL SIGHET</t>
  </si>
  <si>
    <t>SIGHET</t>
  </si>
  <si>
    <t>RO97TREZ43721F332100XXXX</t>
  </si>
  <si>
    <t>498/2015</t>
  </si>
  <si>
    <t>TOTAL SPITAL SIGHET</t>
  </si>
  <si>
    <t>59/05.01.2017</t>
  </si>
  <si>
    <t>SPITAL PNEUMOFTIZIOLOGIE BAIA MARE</t>
  </si>
  <si>
    <t>RO79TREZ24F660601203030X</t>
  </si>
  <si>
    <t>497/2015</t>
  </si>
  <si>
    <t>TOTAL SPITAL PNEUMOFTIZIOLOGIE</t>
  </si>
  <si>
    <t>18331/15.12.2016</t>
  </si>
  <si>
    <t>SERV.JUD.PUB. DE AMBULANTA MM</t>
  </si>
  <si>
    <t>RO12TREZ4365005XXX000117</t>
  </si>
  <si>
    <t>638/2016</t>
  </si>
  <si>
    <t>TOTAL SERV.JUD.PUB. DE AMBULANTA MM</t>
  </si>
  <si>
    <t>TOTAL</t>
  </si>
  <si>
    <t>PREŞEDINTE-DIRECTOR GENERAL</t>
  </si>
  <si>
    <t xml:space="preserve">DIRECTOR EXECUTIV </t>
  </si>
  <si>
    <t xml:space="preserve">  DIRECTOR EXECUTIV</t>
  </si>
  <si>
    <t>ŞEF SERVICIU DSM,A,RFE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</si>
  <si>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</si>
  <si>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</si>
  <si>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</si>
  <si>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</si>
  <si>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</si>
  <si>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</si>
  <si>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</si>
  <si>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</si>
  <si>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</si>
  <si>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</si>
  <si>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</si>
  <si>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</si>
  <si>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</si>
  <si>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</si>
  <si>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</si>
  <si>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</si>
  <si>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</si>
  <si>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</si>
  <si>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</si>
  <si>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</si>
  <si>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</si>
  <si>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</si>
  <si>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</si>
  <si>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Verificare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</si>
</sst>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m/d/yyyy"/>
    <numFmt numFmtId="181" formatCode="_(* #,##0.00_);_(* \(#,##0.00\);_(* \-??_);_(@_)"/>
    <numFmt numFmtId="182" formatCode="m/d"/>
  </numFmts>
  <fonts count="61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3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8" borderId="6" applyNumberFormat="0" applyAlignment="0" applyProtection="0"/>
    <xf numFmtId="0" fontId="47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1" borderId="7" applyNumberFormat="0" applyAlignment="0" applyProtection="0"/>
    <xf numFmtId="0" fontId="44" fillId="12" borderId="0" applyNumberFormat="0" applyBorder="0" applyAlignment="0" applyProtection="0"/>
    <xf numFmtId="0" fontId="56" fillId="11" borderId="6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6">
    <xf numFmtId="0" fontId="0" fillId="0" borderId="0" xfId="0" applyAlignment="1">
      <alignment/>
    </xf>
    <xf numFmtId="0" fontId="2" fillId="0" borderId="0" xfId="61" applyFont="1" applyAlignment="1" applyProtection="1">
      <alignment/>
      <protection/>
    </xf>
    <xf numFmtId="0" fontId="3" fillId="0" borderId="0" xfId="61" applyFont="1" applyAlignment="1" applyProtection="1">
      <alignment/>
      <protection/>
    </xf>
    <xf numFmtId="0" fontId="0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 horizontal="center"/>
      <protection/>
    </xf>
    <xf numFmtId="0" fontId="0" fillId="0" borderId="0" xfId="61" applyFont="1" applyAlignment="1" applyProtection="1">
      <alignment shrinkToFit="1"/>
      <protection/>
    </xf>
    <xf numFmtId="0" fontId="5" fillId="0" borderId="0" xfId="61" applyFont="1" applyAlignment="1" applyProtection="1">
      <alignment shrinkToFit="1"/>
      <protection/>
    </xf>
    <xf numFmtId="0" fontId="6" fillId="0" borderId="0" xfId="61" applyFont="1" applyAlignment="1" applyProtection="1">
      <alignment shrinkToFit="1"/>
      <protection/>
    </xf>
    <xf numFmtId="0" fontId="7" fillId="0" borderId="0" xfId="61" applyFont="1" applyAlignment="1" applyProtection="1">
      <alignment/>
      <protection/>
    </xf>
    <xf numFmtId="0" fontId="0" fillId="0" borderId="0" xfId="61" applyFont="1" applyAlignment="1" applyProtection="1">
      <alignment/>
      <protection/>
    </xf>
    <xf numFmtId="180" fontId="0" fillId="0" borderId="0" xfId="61" applyNumberFormat="1" applyFont="1" applyAlignment="1" applyProtection="1">
      <alignment/>
      <protection/>
    </xf>
    <xf numFmtId="3" fontId="0" fillId="0" borderId="0" xfId="61" applyNumberFormat="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49" fontId="0" fillId="0" borderId="0" xfId="61" applyNumberFormat="1" applyFont="1" applyAlignment="1" applyProtection="1">
      <alignment/>
      <protection/>
    </xf>
    <xf numFmtId="180" fontId="0" fillId="0" borderId="0" xfId="61" applyNumberFormat="1" applyFont="1" applyAlignment="1" applyProtection="1">
      <alignment horizontal="right"/>
      <protection/>
    </xf>
    <xf numFmtId="176" fontId="8" fillId="0" borderId="0" xfId="16" applyFont="1" applyFill="1" applyBorder="1" applyAlignment="1" applyProtection="1">
      <alignment/>
      <protection/>
    </xf>
    <xf numFmtId="180" fontId="2" fillId="0" borderId="0" xfId="61" applyNumberFormat="1" applyFont="1" applyAlignment="1" applyProtection="1">
      <alignment/>
      <protection/>
    </xf>
    <xf numFmtId="3" fontId="2" fillId="0" borderId="0" xfId="61" applyNumberFormat="1" applyFont="1" applyAlignment="1" applyProtection="1">
      <alignment/>
      <protection/>
    </xf>
    <xf numFmtId="181" fontId="9" fillId="0" borderId="0" xfId="16" applyNumberFormat="1" applyFont="1" applyFill="1" applyBorder="1" applyAlignment="1" applyProtection="1">
      <alignment horizontal="left" wrapText="1"/>
      <protection/>
    </xf>
    <xf numFmtId="180" fontId="3" fillId="0" borderId="0" xfId="61" applyNumberFormat="1" applyFont="1" applyAlignment="1" applyProtection="1">
      <alignment/>
      <protection/>
    </xf>
    <xf numFmtId="3" fontId="3" fillId="0" borderId="0" xfId="61" applyNumberFormat="1" applyFont="1" applyAlignment="1" applyProtection="1">
      <alignment/>
      <protection/>
    </xf>
    <xf numFmtId="3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 wrapText="1"/>
      <protection/>
    </xf>
    <xf numFmtId="0" fontId="4" fillId="0" borderId="12" xfId="6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/>
    </xf>
    <xf numFmtId="0" fontId="4" fillId="0" borderId="14" xfId="61" applyFont="1" applyBorder="1" applyAlignment="1" applyProtection="1">
      <alignment horizontal="center" vertical="center"/>
      <protection/>
    </xf>
    <xf numFmtId="3" fontId="4" fillId="0" borderId="15" xfId="61" applyNumberFormat="1" applyFont="1" applyBorder="1" applyAlignment="1" applyProtection="1">
      <alignment horizontal="center" vertical="center" wrapText="1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4" fillId="0" borderId="17" xfId="61" applyFont="1" applyBorder="1" applyAlignment="1" applyProtection="1">
      <alignment horizontal="center" vertical="center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180" fontId="4" fillId="0" borderId="17" xfId="61" applyNumberFormat="1" applyFont="1" applyBorder="1" applyAlignment="1" applyProtection="1">
      <alignment horizontal="center" vertical="center"/>
      <protection/>
    </xf>
    <xf numFmtId="3" fontId="4" fillId="0" borderId="18" xfId="61" applyNumberFormat="1" applyFont="1" applyBorder="1" applyAlignment="1" applyProtection="1">
      <alignment horizontal="center" vertical="center" wrapText="1"/>
      <protection/>
    </xf>
    <xf numFmtId="0" fontId="10" fillId="0" borderId="19" xfId="61" applyFont="1" applyBorder="1" applyAlignment="1" applyProtection="1">
      <alignment horizontal="center" vertical="center" shrinkToFit="1"/>
      <protection/>
    </xf>
    <xf numFmtId="0" fontId="11" fillId="0" borderId="20" xfId="61" applyFont="1" applyBorder="1" applyAlignment="1" applyProtection="1">
      <alignment horizontal="left"/>
      <protection/>
    </xf>
    <xf numFmtId="1" fontId="0" fillId="0" borderId="21" xfId="61" applyNumberFormat="1" applyFont="1" applyBorder="1" applyAlignment="1" applyProtection="1">
      <alignment horizontal="right" shrinkToFit="1"/>
      <protection/>
    </xf>
    <xf numFmtId="58" fontId="0" fillId="0" borderId="21" xfId="61" applyNumberFormat="1" applyFont="1" applyBorder="1" applyAlignment="1" applyProtection="1">
      <alignment horizontal="right" shrinkToFit="1"/>
      <protection/>
    </xf>
    <xf numFmtId="4" fontId="0" fillId="0" borderId="21" xfId="61" applyNumberFormat="1" applyFont="1" applyBorder="1" applyAlignment="1" applyProtection="1">
      <alignment horizontal="right" shrinkToFit="1"/>
      <protection/>
    </xf>
    <xf numFmtId="4" fontId="0" fillId="0" borderId="21" xfId="61" applyNumberFormat="1" applyFont="1" applyBorder="1" applyAlignment="1" applyProtection="1">
      <alignment shrinkToFit="1"/>
      <protection/>
    </xf>
    <xf numFmtId="4" fontId="12" fillId="0" borderId="21" xfId="0" applyNumberFormat="1" applyFont="1" applyBorder="1" applyAlignment="1" applyProtection="1">
      <alignment horizontal="right" shrinkToFit="1"/>
      <protection/>
    </xf>
    <xf numFmtId="0" fontId="10" fillId="0" borderId="22" xfId="61" applyFont="1" applyBorder="1" applyAlignment="1" applyProtection="1">
      <alignment horizontal="center" vertical="center" shrinkToFit="1"/>
      <protection/>
    </xf>
    <xf numFmtId="0" fontId="11" fillId="0" borderId="23" xfId="61" applyFont="1" applyBorder="1" applyAlignment="1" applyProtection="1">
      <alignment horizontal="left"/>
      <protection/>
    </xf>
    <xf numFmtId="1" fontId="0" fillId="0" borderId="24" xfId="61" applyNumberFormat="1" applyFont="1" applyBorder="1" applyAlignment="1" applyProtection="1">
      <alignment horizontal="right" shrinkToFit="1"/>
      <protection/>
    </xf>
    <xf numFmtId="58" fontId="0" fillId="0" borderId="24" xfId="61" applyNumberFormat="1" applyFont="1" applyBorder="1" applyAlignment="1" applyProtection="1">
      <alignment horizontal="right" shrinkToFit="1"/>
      <protection/>
    </xf>
    <xf numFmtId="4" fontId="0" fillId="0" borderId="24" xfId="61" applyNumberFormat="1" applyFont="1" applyBorder="1" applyAlignment="1" applyProtection="1">
      <alignment horizontal="right" shrinkToFit="1"/>
      <protection/>
    </xf>
    <xf numFmtId="4" fontId="0" fillId="0" borderId="24" xfId="61" applyNumberFormat="1" applyFont="1" applyBorder="1" applyAlignment="1" applyProtection="1">
      <alignment shrinkToFit="1"/>
      <protection/>
    </xf>
    <xf numFmtId="4" fontId="12" fillId="0" borderId="24" xfId="0" applyNumberFormat="1" applyFont="1" applyBorder="1" applyAlignment="1" applyProtection="1">
      <alignment horizontal="right" shrinkToFit="1"/>
      <protection/>
    </xf>
    <xf numFmtId="0" fontId="13" fillId="0" borderId="25" xfId="61" applyFont="1" applyBorder="1" applyAlignment="1" applyProtection="1">
      <alignment horizontal="left"/>
      <protection/>
    </xf>
    <xf numFmtId="1" fontId="14" fillId="0" borderId="26" xfId="61" applyNumberFormat="1" applyFont="1" applyBorder="1" applyAlignment="1" applyProtection="1">
      <alignment horizontal="right" shrinkToFit="1"/>
      <protection/>
    </xf>
    <xf numFmtId="58" fontId="14" fillId="0" borderId="26" xfId="61" applyNumberFormat="1" applyFont="1" applyBorder="1" applyAlignment="1" applyProtection="1">
      <alignment horizontal="right" shrinkToFit="1"/>
      <protection/>
    </xf>
    <xf numFmtId="4" fontId="5" fillId="0" borderId="26" xfId="61" applyNumberFormat="1" applyFont="1" applyBorder="1" applyAlignment="1" applyProtection="1">
      <alignment horizontal="right" shrinkToFit="1"/>
      <protection/>
    </xf>
    <xf numFmtId="0" fontId="13" fillId="0" borderId="27" xfId="61" applyFont="1" applyBorder="1" applyAlignment="1" applyProtection="1">
      <alignment horizontal="left"/>
      <protection/>
    </xf>
    <xf numFmtId="1" fontId="14" fillId="0" borderId="28" xfId="61" applyNumberFormat="1" applyFont="1" applyBorder="1" applyAlignment="1" applyProtection="1">
      <alignment horizontal="right" shrinkToFit="1"/>
      <protection/>
    </xf>
    <xf numFmtId="58" fontId="14" fillId="0" borderId="28" xfId="61" applyNumberFormat="1" applyFont="1" applyBorder="1" applyAlignment="1" applyProtection="1">
      <alignment horizontal="right" shrinkToFit="1"/>
      <protection/>
    </xf>
    <xf numFmtId="4" fontId="5" fillId="0" borderId="28" xfId="61" applyNumberFormat="1" applyFont="1" applyBorder="1" applyAlignment="1" applyProtection="1">
      <alignment horizontal="right" shrinkToFit="1"/>
      <protection/>
    </xf>
    <xf numFmtId="0" fontId="10" fillId="0" borderId="29" xfId="61" applyFont="1" applyBorder="1" applyAlignment="1" applyProtection="1">
      <alignment horizontal="center" vertical="center" shrinkToFit="1"/>
      <protection/>
    </xf>
    <xf numFmtId="0" fontId="10" fillId="0" borderId="30" xfId="61" applyFont="1" applyBorder="1" applyAlignment="1" applyProtection="1">
      <alignment horizontal="center" vertical="center" shrinkToFit="1"/>
      <protection/>
    </xf>
    <xf numFmtId="0" fontId="13" fillId="0" borderId="31" xfId="61" applyFont="1" applyBorder="1" applyAlignment="1" applyProtection="1">
      <alignment horizontal="center"/>
      <protection/>
    </xf>
    <xf numFmtId="1" fontId="5" fillId="0" borderId="32" xfId="61" applyNumberFormat="1" applyFont="1" applyBorder="1" applyAlignment="1" applyProtection="1">
      <alignment horizontal="right" shrinkToFit="1"/>
      <protection/>
    </xf>
    <xf numFmtId="180" fontId="5" fillId="0" borderId="32" xfId="61" applyNumberFormat="1" applyFont="1" applyBorder="1" applyAlignment="1" applyProtection="1">
      <alignment horizontal="right" shrinkToFit="1"/>
      <protection/>
    </xf>
    <xf numFmtId="4" fontId="5" fillId="0" borderId="32" xfId="61" applyNumberFormat="1" applyFont="1" applyBorder="1" applyAlignment="1" applyProtection="1">
      <alignment horizontal="right" shrinkToFit="1"/>
      <protection/>
    </xf>
    <xf numFmtId="0" fontId="10" fillId="0" borderId="0" xfId="61" applyFont="1" applyBorder="1" applyAlignment="1" applyProtection="1">
      <alignment horizontal="center" vertical="center" shrinkToFit="1"/>
      <protection/>
    </xf>
    <xf numFmtId="0" fontId="5" fillId="0" borderId="0" xfId="61" applyFont="1" applyBorder="1" applyAlignment="1" applyProtection="1">
      <alignment horizontal="center"/>
      <protection/>
    </xf>
    <xf numFmtId="3" fontId="6" fillId="0" borderId="0" xfId="61" applyNumberFormat="1" applyFont="1" applyBorder="1" applyAlignment="1" applyProtection="1">
      <alignment shrinkToFit="1"/>
      <protection/>
    </xf>
    <xf numFmtId="4" fontId="15" fillId="0" borderId="0" xfId="61" applyNumberFormat="1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180" fontId="3" fillId="0" borderId="0" xfId="46" applyNumberFormat="1" applyFont="1" applyBorder="1" applyAlignment="1" applyProtection="1">
      <alignment horizontal="center"/>
      <protection/>
    </xf>
    <xf numFmtId="0" fontId="7" fillId="0" borderId="0" xfId="61" applyFont="1" applyBorder="1" applyAlignment="1" applyProtection="1">
      <alignment/>
      <protection/>
    </xf>
    <xf numFmtId="3" fontId="3" fillId="0" borderId="0" xfId="68" applyNumberFormat="1" applyFont="1" applyAlignment="1" applyProtection="1">
      <alignment horizontal="center"/>
      <protection/>
    </xf>
    <xf numFmtId="180" fontId="16" fillId="0" borderId="0" xfId="46" applyNumberFormat="1" applyFont="1" applyBorder="1" applyAlignment="1" applyProtection="1">
      <alignment horizontal="center"/>
      <protection/>
    </xf>
    <xf numFmtId="3" fontId="3" fillId="0" borderId="0" xfId="67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2" fillId="0" borderId="0" xfId="61" applyFont="1" applyAlignment="1" applyProtection="1">
      <alignment horizontal="right"/>
      <protection/>
    </xf>
    <xf numFmtId="176" fontId="9" fillId="0" borderId="0" xfId="16" applyFont="1" applyFill="1" applyBorder="1" applyAlignment="1" applyProtection="1">
      <alignment/>
      <protection/>
    </xf>
    <xf numFmtId="181" fontId="9" fillId="0" borderId="0" xfId="16" applyNumberFormat="1" applyFont="1" applyFill="1" applyBorder="1" applyAlignment="1" applyProtection="1">
      <alignment horizontal="left"/>
      <protection/>
    </xf>
    <xf numFmtId="0" fontId="17" fillId="0" borderId="0" xfId="61" applyNumberFormat="1" applyFont="1" applyAlignment="1" applyProtection="1">
      <alignment horizontal="center"/>
      <protection/>
    </xf>
    <xf numFmtId="176" fontId="9" fillId="0" borderId="0" xfId="16" applyFont="1" applyFill="1" applyBorder="1" applyAlignment="1" applyProtection="1">
      <alignment horizontal="left"/>
      <protection/>
    </xf>
    <xf numFmtId="0" fontId="3" fillId="0" borderId="0" xfId="61" applyFont="1" applyAlignment="1" applyProtection="1">
      <alignment horizontal="right"/>
      <protection/>
    </xf>
    <xf numFmtId="0" fontId="17" fillId="0" borderId="0" xfId="61" applyNumberFormat="1" applyFont="1" applyBorder="1" applyAlignment="1" applyProtection="1">
      <alignment horizontal="center"/>
      <protection/>
    </xf>
    <xf numFmtId="0" fontId="17" fillId="0" borderId="0" xfId="61" applyFont="1" applyAlignment="1" applyProtection="1">
      <alignment horizontal="left" vertical="top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3" fontId="4" fillId="0" borderId="0" xfId="61" applyNumberFormat="1" applyFont="1" applyFill="1" applyBorder="1" applyAlignment="1" applyProtection="1">
      <alignment horizontal="center" vertical="center"/>
      <protection/>
    </xf>
    <xf numFmtId="0" fontId="17" fillId="0" borderId="0" xfId="61" applyFont="1" applyAlignment="1" applyProtection="1">
      <alignment/>
      <protection/>
    </xf>
    <xf numFmtId="3" fontId="4" fillId="0" borderId="11" xfId="61" applyNumberFormat="1" applyFont="1" applyBorder="1" applyAlignment="1" applyProtection="1">
      <alignment horizontal="center" vertical="center" wrapText="1"/>
      <protection/>
    </xf>
    <xf numFmtId="3" fontId="4" fillId="0" borderId="33" xfId="61" applyNumberFormat="1" applyFont="1" applyBorder="1" applyAlignment="1" applyProtection="1">
      <alignment horizontal="center" vertical="center" wrapText="1"/>
      <protection/>
    </xf>
    <xf numFmtId="0" fontId="18" fillId="0" borderId="34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1" xfId="61" applyFont="1" applyBorder="1" applyAlignment="1" applyProtection="1">
      <alignment horizontal="center" vertical="center"/>
      <protection/>
    </xf>
    <xf numFmtId="3" fontId="4" fillId="0" borderId="17" xfId="61" applyNumberFormat="1" applyFont="1" applyBorder="1" applyAlignment="1" applyProtection="1">
      <alignment horizontal="center" vertical="center" wrapText="1"/>
      <protection/>
    </xf>
    <xf numFmtId="3" fontId="4" fillId="0" borderId="35" xfId="61" applyNumberFormat="1" applyFont="1" applyBorder="1" applyAlignment="1" applyProtection="1">
      <alignment horizontal="center" vertical="center" wrapText="1"/>
      <protection/>
    </xf>
    <xf numFmtId="0" fontId="17" fillId="0" borderId="36" xfId="61" applyFont="1" applyBorder="1" applyAlignment="1" applyProtection="1">
      <alignment horizontal="center" vertical="center" wrapText="1"/>
      <protection/>
    </xf>
    <xf numFmtId="0" fontId="17" fillId="0" borderId="37" xfId="61" applyFont="1" applyBorder="1" applyAlignment="1" applyProtection="1">
      <alignment horizontal="center" vertical="center"/>
      <protection/>
    </xf>
    <xf numFmtId="4" fontId="12" fillId="0" borderId="38" xfId="61" applyNumberFormat="1" applyFont="1" applyFill="1" applyBorder="1" applyAlignment="1" applyProtection="1">
      <alignment shrinkToFit="1"/>
      <protection/>
    </xf>
    <xf numFmtId="4" fontId="19" fillId="0" borderId="34" xfId="61" applyNumberFormat="1" applyFont="1" applyFill="1" applyBorder="1" applyAlignment="1" applyProtection="1">
      <alignment horizontal="right" vertical="center" shrinkToFit="1"/>
      <protection/>
    </xf>
    <xf numFmtId="0" fontId="11" fillId="0" borderId="39" xfId="61" applyFont="1" applyBorder="1" applyAlignment="1" applyProtection="1">
      <alignment horizontal="center" vertical="top" shrinkToFi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shrinkToFit="1"/>
      <protection/>
    </xf>
    <xf numFmtId="4" fontId="12" fillId="0" borderId="40" xfId="61" applyNumberFormat="1" applyFont="1" applyFill="1" applyBorder="1" applyAlignment="1" applyProtection="1">
      <alignment shrinkToFit="1"/>
      <protection/>
    </xf>
    <xf numFmtId="0" fontId="11" fillId="0" borderId="41" xfId="61" applyFont="1" applyBorder="1" applyAlignment="1" applyProtection="1">
      <alignment horizontal="center" vertical="top" shrinkToFit="1"/>
      <protection/>
    </xf>
    <xf numFmtId="0" fontId="3" fillId="33" borderId="42" xfId="0" applyFont="1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 shrinkToFit="1"/>
      <protection/>
    </xf>
    <xf numFmtId="4" fontId="5" fillId="0" borderId="43" xfId="61" applyNumberFormat="1" applyFont="1" applyBorder="1" applyAlignment="1" applyProtection="1">
      <alignment horizontal="right" shrinkToFit="1"/>
      <protection/>
    </xf>
    <xf numFmtId="0" fontId="13" fillId="33" borderId="44" xfId="0" applyFont="1" applyFill="1" applyBorder="1" applyAlignment="1" applyProtection="1">
      <alignment/>
      <protection/>
    </xf>
    <xf numFmtId="0" fontId="13" fillId="33" borderId="44" xfId="0" applyFont="1" applyFill="1" applyBorder="1" applyAlignment="1" applyProtection="1">
      <alignment shrinkToFit="1"/>
      <protection/>
    </xf>
    <xf numFmtId="0" fontId="3" fillId="33" borderId="45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shrinkToFit="1"/>
      <protection/>
    </xf>
    <xf numFmtId="4" fontId="5" fillId="0" borderId="46" xfId="61" applyNumberFormat="1" applyFont="1" applyBorder="1" applyAlignment="1" applyProtection="1">
      <alignment horizontal="right" shrinkToFit="1"/>
      <protection/>
    </xf>
    <xf numFmtId="0" fontId="13" fillId="33" borderId="47" xfId="0" applyFont="1" applyFill="1" applyBorder="1" applyAlignment="1" applyProtection="1">
      <alignment/>
      <protection/>
    </xf>
    <xf numFmtId="0" fontId="13" fillId="33" borderId="28" xfId="0" applyFont="1" applyFill="1" applyBorder="1" applyAlignment="1" applyProtection="1">
      <alignment shrinkToFit="1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shrinkToFit="1"/>
      <protection/>
    </xf>
    <xf numFmtId="0" fontId="3" fillId="33" borderId="23" xfId="0" applyFont="1" applyFill="1" applyBorder="1" applyAlignment="1" applyProtection="1">
      <alignment/>
      <protection/>
    </xf>
    <xf numFmtId="0" fontId="13" fillId="33" borderId="27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shrinkToFit="1"/>
      <protection/>
    </xf>
    <xf numFmtId="0" fontId="13" fillId="33" borderId="17" xfId="0" applyFont="1" applyFill="1" applyBorder="1" applyAlignment="1" applyProtection="1">
      <alignment shrinkToFit="1"/>
      <protection/>
    </xf>
    <xf numFmtId="0" fontId="13" fillId="0" borderId="48" xfId="61" applyFont="1" applyBorder="1" applyAlignment="1" applyProtection="1">
      <alignment horizontal="center" shrinkToFit="1"/>
      <protection/>
    </xf>
    <xf numFmtId="0" fontId="13" fillId="0" borderId="26" xfId="61" applyFont="1" applyBorder="1" applyAlignment="1" applyProtection="1">
      <alignment shrinkToFit="1"/>
      <protection/>
    </xf>
    <xf numFmtId="4" fontId="19" fillId="0" borderId="0" xfId="61" applyNumberFormat="1" applyFont="1" applyBorder="1" applyAlignment="1" applyProtection="1">
      <alignment horizontal="right" vertical="center" shrinkToFit="1"/>
      <protection/>
    </xf>
    <xf numFmtId="0" fontId="11" fillId="0" borderId="0" xfId="61" applyFont="1" applyBorder="1" applyAlignment="1" applyProtection="1">
      <alignment horizontal="center" vertical="top" shrinkToFit="1"/>
      <protection/>
    </xf>
    <xf numFmtId="0" fontId="13" fillId="0" borderId="0" xfId="61" applyFont="1" applyBorder="1" applyAlignment="1" applyProtection="1">
      <alignment horizontal="center" shrinkToFit="1"/>
      <protection/>
    </xf>
    <xf numFmtId="0" fontId="13" fillId="0" borderId="0" xfId="61" applyFont="1" applyBorder="1" applyAlignment="1" applyProtection="1">
      <alignment shrinkToFit="1"/>
      <protection/>
    </xf>
    <xf numFmtId="176" fontId="3" fillId="0" borderId="0" xfId="65" applyFont="1" applyAlignment="1" applyProtection="1">
      <alignment horizontal="center" vertical="center"/>
      <protection/>
    </xf>
    <xf numFmtId="3" fontId="18" fillId="0" borderId="0" xfId="61" applyNumberFormat="1" applyFont="1" applyAlignment="1" applyProtection="1">
      <alignment horizontal="center"/>
      <protection/>
    </xf>
    <xf numFmtId="0" fontId="7" fillId="0" borderId="0" xfId="61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3" fillId="0" borderId="0" xfId="61" applyFont="1" applyBorder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7" fillId="0" borderId="49" xfId="61" applyFont="1" applyBorder="1" applyAlignment="1" applyProtection="1">
      <alignment horizontal="center"/>
      <protection/>
    </xf>
    <xf numFmtId="0" fontId="17" fillId="0" borderId="50" xfId="61" applyFont="1" applyBorder="1" applyAlignment="1" applyProtection="1">
      <alignment horizontal="center"/>
      <protection/>
    </xf>
    <xf numFmtId="0" fontId="17" fillId="0" borderId="51" xfId="61" applyFont="1" applyBorder="1" applyAlignment="1" applyProtection="1">
      <alignment horizontal="center"/>
      <protection/>
    </xf>
    <xf numFmtId="0" fontId="17" fillId="0" borderId="45" xfId="61" applyFont="1" applyBorder="1" applyAlignment="1" applyProtection="1">
      <alignment horizontal="center"/>
      <protection/>
    </xf>
    <xf numFmtId="0" fontId="3" fillId="0" borderId="0" xfId="69" applyFont="1" applyAlignment="1" applyProtection="1">
      <alignment/>
      <protection/>
    </xf>
    <xf numFmtId="0" fontId="3" fillId="0" borderId="49" xfId="61" applyFont="1" applyBorder="1" applyAlignment="1" applyProtection="1">
      <alignment horizontal="center"/>
      <protection/>
    </xf>
    <xf numFmtId="0" fontId="3" fillId="0" borderId="52" xfId="61" applyFont="1" applyBorder="1" applyAlignment="1" applyProtection="1">
      <alignment horizontal="center"/>
      <protection/>
    </xf>
    <xf numFmtId="0" fontId="0" fillId="0" borderId="0" xfId="69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51" xfId="61" applyFont="1" applyBorder="1" applyAlignment="1" applyProtection="1">
      <alignment horizontal="center"/>
      <protection/>
    </xf>
    <xf numFmtId="0" fontId="3" fillId="0" borderId="53" xfId="61" applyFont="1" applyBorder="1" applyAlignment="1" applyProtection="1">
      <alignment horizontal="center"/>
      <protection/>
    </xf>
    <xf numFmtId="0" fontId="4" fillId="0" borderId="0" xfId="61" applyFont="1" applyAlignment="1" applyProtection="1">
      <alignment horizontal="left"/>
      <protection/>
    </xf>
    <xf numFmtId="3" fontId="3" fillId="0" borderId="0" xfId="61" applyNumberFormat="1" applyFont="1" applyAlignment="1" applyProtection="1">
      <alignment horizontal="center"/>
      <protection/>
    </xf>
    <xf numFmtId="0" fontId="3" fillId="0" borderId="0" xfId="69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180" fontId="3" fillId="0" borderId="0" xfId="61" applyNumberFormat="1" applyFont="1" applyAlignment="1" applyProtection="1">
      <alignment horizontal="right"/>
      <protection/>
    </xf>
    <xf numFmtId="0" fontId="17" fillId="0" borderId="11" xfId="61" applyFont="1" applyFill="1" applyBorder="1" applyAlignment="1" applyProtection="1">
      <alignment horizontal="center" vertical="center"/>
      <protection/>
    </xf>
    <xf numFmtId="0" fontId="17" fillId="0" borderId="11" xfId="61" applyFont="1" applyFill="1" applyBorder="1" applyAlignment="1" applyProtection="1">
      <alignment horizontal="center" vertical="center" wrapText="1"/>
      <protection/>
    </xf>
    <xf numFmtId="180" fontId="17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 wrapText="1"/>
      <protection/>
    </xf>
    <xf numFmtId="0" fontId="17" fillId="0" borderId="37" xfId="61" applyFont="1" applyFill="1" applyBorder="1" applyAlignment="1" applyProtection="1">
      <alignment horizontal="center" vertical="center"/>
      <protection/>
    </xf>
    <xf numFmtId="0" fontId="17" fillId="0" borderId="37" xfId="61" applyFont="1" applyFill="1" applyBorder="1" applyAlignment="1" applyProtection="1">
      <alignment horizontal="center" vertical="center" wrapText="1"/>
      <protection/>
    </xf>
    <xf numFmtId="49" fontId="17" fillId="0" borderId="37" xfId="61" applyNumberFormat="1" applyFont="1" applyBorder="1" applyAlignment="1" applyProtection="1">
      <alignment horizontal="center" vertical="center"/>
      <protection/>
    </xf>
    <xf numFmtId="180" fontId="17" fillId="0" borderId="37" xfId="61" applyNumberFormat="1" applyFont="1" applyBorder="1" applyAlignment="1" applyProtection="1">
      <alignment horizontal="center" vertical="center"/>
      <protection/>
    </xf>
    <xf numFmtId="3" fontId="17" fillId="0" borderId="37" xfId="61" applyNumberFormat="1" applyFont="1" applyBorder="1" applyAlignment="1" applyProtection="1">
      <alignment horizontal="center" vertical="center"/>
      <protection/>
    </xf>
    <xf numFmtId="3" fontId="17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33" borderId="11" xfId="0" applyNumberFormat="1" applyFont="1" applyFill="1" applyBorder="1" applyAlignment="1" applyProtection="1">
      <alignment horizontal="right" shrinkToFit="1"/>
      <protection/>
    </xf>
    <xf numFmtId="0" fontId="3" fillId="0" borderId="11" xfId="0" applyNumberFormat="1" applyFont="1" applyBorder="1" applyAlignment="1" applyProtection="1">
      <alignment horizontal="right" shrinkToFit="1"/>
      <protection/>
    </xf>
    <xf numFmtId="1" fontId="11" fillId="0" borderId="11" xfId="61" applyNumberFormat="1" applyFont="1" applyBorder="1" applyAlignment="1" applyProtection="1">
      <alignment horizontal="right" shrinkToFit="1"/>
      <protection/>
    </xf>
    <xf numFmtId="58" fontId="11" fillId="0" borderId="11" xfId="61" applyNumberFormat="1" applyFont="1" applyBorder="1" applyAlignment="1" applyProtection="1">
      <alignment horizontal="right" shrinkToFit="1"/>
      <protection/>
    </xf>
    <xf numFmtId="4" fontId="11" fillId="0" borderId="11" xfId="61" applyNumberFormat="1" applyFont="1" applyBorder="1" applyAlignment="1" applyProtection="1">
      <alignment horizontal="right" shrinkToFit="1"/>
      <protection/>
    </xf>
    <xf numFmtId="4" fontId="11" fillId="0" borderId="11" xfId="61" applyNumberFormat="1" applyFont="1" applyFill="1" applyBorder="1" applyAlignment="1" applyProtection="1">
      <alignment shrinkToFit="1"/>
      <protection/>
    </xf>
    <xf numFmtId="4" fontId="11" fillId="0" borderId="11" xfId="61" applyNumberFormat="1" applyFont="1" applyBorder="1" applyAlignment="1" applyProtection="1">
      <alignment shrinkToFit="1"/>
      <protection/>
    </xf>
    <xf numFmtId="0" fontId="22" fillId="33" borderId="24" xfId="0" applyNumberFormat="1" applyFont="1" applyFill="1" applyBorder="1" applyAlignment="1" applyProtection="1">
      <alignment horizontal="right" shrinkToFit="1"/>
      <protection/>
    </xf>
    <xf numFmtId="0" fontId="3" fillId="0" borderId="24" xfId="0" applyNumberFormat="1" applyFont="1" applyBorder="1" applyAlignment="1" applyProtection="1">
      <alignment horizontal="right" shrinkToFit="1"/>
      <protection/>
    </xf>
    <xf numFmtId="1" fontId="11" fillId="0" borderId="24" xfId="61" applyNumberFormat="1" applyFont="1" applyBorder="1" applyAlignment="1" applyProtection="1">
      <alignment horizontal="right" shrinkToFit="1"/>
      <protection/>
    </xf>
    <xf numFmtId="58" fontId="11" fillId="0" borderId="24" xfId="61" applyNumberFormat="1" applyFont="1" applyBorder="1" applyAlignment="1" applyProtection="1">
      <alignment horizontal="right" shrinkToFit="1"/>
      <protection/>
    </xf>
    <xf numFmtId="4" fontId="11" fillId="0" borderId="24" xfId="61" applyNumberFormat="1" applyFont="1" applyBorder="1" applyAlignment="1" applyProtection="1">
      <alignment horizontal="right" shrinkToFit="1"/>
      <protection/>
    </xf>
    <xf numFmtId="4" fontId="11" fillId="0" borderId="24" xfId="61" applyNumberFormat="1" applyFont="1" applyFill="1" applyBorder="1" applyAlignment="1" applyProtection="1">
      <alignment shrinkToFit="1"/>
      <protection/>
    </xf>
    <xf numFmtId="4" fontId="11" fillId="0" borderId="24" xfId="61" applyNumberFormat="1" applyFont="1" applyBorder="1" applyAlignment="1" applyProtection="1">
      <alignment shrinkToFit="1"/>
      <protection/>
    </xf>
    <xf numFmtId="0" fontId="22" fillId="33" borderId="17" xfId="0" applyNumberFormat="1" applyFont="1" applyFill="1" applyBorder="1" applyAlignment="1" applyProtection="1">
      <alignment horizontal="right" shrinkToFit="1"/>
      <protection/>
    </xf>
    <xf numFmtId="0" fontId="3" fillId="0" borderId="17" xfId="0" applyNumberFormat="1" applyFont="1" applyBorder="1" applyAlignment="1" applyProtection="1">
      <alignment horizontal="right" shrinkToFit="1"/>
      <protection/>
    </xf>
    <xf numFmtId="1" fontId="23" fillId="0" borderId="17" xfId="61" applyNumberFormat="1" applyFont="1" applyBorder="1" applyAlignment="1" applyProtection="1">
      <alignment horizontal="right" shrinkToFit="1"/>
      <protection/>
    </xf>
    <xf numFmtId="58" fontId="23" fillId="0" borderId="17" xfId="61" applyNumberFormat="1" applyFont="1" applyBorder="1" applyAlignment="1" applyProtection="1">
      <alignment horizontal="right" shrinkToFit="1"/>
      <protection/>
    </xf>
    <xf numFmtId="4" fontId="13" fillId="0" borderId="17" xfId="61" applyNumberFormat="1" applyFont="1" applyBorder="1" applyAlignment="1" applyProtection="1">
      <alignment horizontal="right" shrinkToFit="1"/>
      <protection/>
    </xf>
    <xf numFmtId="0" fontId="13" fillId="33" borderId="26" xfId="0" applyNumberFormat="1" applyFont="1" applyFill="1" applyBorder="1" applyAlignment="1" applyProtection="1">
      <alignment horizontal="right" shrinkToFit="1"/>
      <protection/>
    </xf>
    <xf numFmtId="0" fontId="13" fillId="0" borderId="28" xfId="0" applyNumberFormat="1" applyFont="1" applyBorder="1" applyAlignment="1" applyProtection="1">
      <alignment horizontal="right" shrinkToFit="1"/>
      <protection/>
    </xf>
    <xf numFmtId="1" fontId="23" fillId="0" borderId="28" xfId="61" applyNumberFormat="1" applyFont="1" applyBorder="1" applyAlignment="1" applyProtection="1">
      <alignment horizontal="right" shrinkToFit="1"/>
      <protection/>
    </xf>
    <xf numFmtId="58" fontId="23" fillId="0" borderId="28" xfId="61" applyNumberFormat="1" applyFont="1" applyBorder="1" applyAlignment="1" applyProtection="1">
      <alignment horizontal="right" shrinkToFit="1"/>
      <protection/>
    </xf>
    <xf numFmtId="4" fontId="13" fillId="0" borderId="28" xfId="61" applyNumberFormat="1" applyFont="1" applyBorder="1" applyAlignment="1" applyProtection="1">
      <alignment horizontal="right" shrinkToFit="1"/>
      <protection/>
    </xf>
    <xf numFmtId="0" fontId="3" fillId="33" borderId="12" xfId="0" applyFont="1" applyFill="1" applyBorder="1" applyAlignment="1" applyProtection="1">
      <alignment shrinkToFit="1"/>
      <protection/>
    </xf>
    <xf numFmtId="0" fontId="3" fillId="0" borderId="14" xfId="0" applyNumberFormat="1" applyFont="1" applyBorder="1" applyAlignment="1" applyProtection="1">
      <alignment horizontal="right" shrinkToFit="1"/>
      <protection/>
    </xf>
    <xf numFmtId="0" fontId="3" fillId="33" borderId="54" xfId="0" applyFont="1" applyFill="1" applyBorder="1" applyAlignment="1" applyProtection="1">
      <alignment shrinkToFit="1"/>
      <protection/>
    </xf>
    <xf numFmtId="0" fontId="3" fillId="0" borderId="42" xfId="0" applyNumberFormat="1" applyFont="1" applyBorder="1" applyAlignment="1" applyProtection="1">
      <alignment horizontal="right" shrinkToFit="1"/>
      <protection/>
    </xf>
    <xf numFmtId="0" fontId="13" fillId="33" borderId="28" xfId="0" applyNumberFormat="1" applyFont="1" applyFill="1" applyBorder="1" applyAlignment="1" applyProtection="1">
      <alignment horizontal="right" shrinkToFit="1"/>
      <protection/>
    </xf>
    <xf numFmtId="0" fontId="3" fillId="33" borderId="21" xfId="0" applyNumberFormat="1" applyFont="1" applyFill="1" applyBorder="1" applyAlignment="1" applyProtection="1">
      <alignment horizontal="right" shrinkToFit="1"/>
      <protection/>
    </xf>
    <xf numFmtId="0" fontId="3" fillId="0" borderId="21" xfId="0" applyNumberFormat="1" applyFont="1" applyBorder="1" applyAlignment="1" applyProtection="1">
      <alignment horizontal="right" shrinkToFit="1"/>
      <protection/>
    </xf>
    <xf numFmtId="1" fontId="11" fillId="0" borderId="21" xfId="61" applyNumberFormat="1" applyFont="1" applyBorder="1" applyAlignment="1" applyProtection="1">
      <alignment horizontal="right" shrinkToFit="1"/>
      <protection/>
    </xf>
    <xf numFmtId="58" fontId="11" fillId="0" borderId="21" xfId="61" applyNumberFormat="1" applyFont="1" applyBorder="1" applyAlignment="1" applyProtection="1">
      <alignment horizontal="right" shrinkToFit="1"/>
      <protection/>
    </xf>
    <xf numFmtId="4" fontId="11" fillId="0" borderId="21" xfId="61" applyNumberFormat="1" applyFont="1" applyBorder="1" applyAlignment="1" applyProtection="1">
      <alignment horizontal="right" shrinkToFit="1"/>
      <protection/>
    </xf>
    <xf numFmtId="4" fontId="11" fillId="0" borderId="21" xfId="61" applyNumberFormat="1" applyFont="1" applyFill="1" applyBorder="1" applyAlignment="1" applyProtection="1">
      <alignment shrinkToFit="1"/>
      <protection/>
    </xf>
    <xf numFmtId="4" fontId="11" fillId="0" borderId="21" xfId="61" applyNumberFormat="1" applyFont="1" applyBorder="1" applyAlignment="1" applyProtection="1">
      <alignment shrinkToFit="1"/>
      <protection/>
    </xf>
    <xf numFmtId="0" fontId="3" fillId="33" borderId="24" xfId="0" applyNumberFormat="1" applyFont="1" applyFill="1" applyBorder="1" applyAlignment="1" applyProtection="1">
      <alignment horizontal="right" shrinkToFit="1"/>
      <protection/>
    </xf>
    <xf numFmtId="0" fontId="13" fillId="33" borderId="17" xfId="0" applyNumberFormat="1" applyFont="1" applyFill="1" applyBorder="1" applyAlignment="1" applyProtection="1">
      <alignment horizontal="right" shrinkToFit="1"/>
      <protection/>
    </xf>
    <xf numFmtId="0" fontId="13" fillId="0" borderId="17" xfId="0" applyNumberFormat="1" applyFont="1" applyBorder="1" applyAlignment="1" applyProtection="1">
      <alignment horizontal="right" shrinkToFit="1"/>
      <protection/>
    </xf>
    <xf numFmtId="182" fontId="13" fillId="0" borderId="26" xfId="61" applyNumberFormat="1" applyFont="1" applyBorder="1" applyAlignment="1" applyProtection="1">
      <alignment shrinkToFit="1"/>
      <protection/>
    </xf>
    <xf numFmtId="1" fontId="13" fillId="0" borderId="26" xfId="61" applyNumberFormat="1" applyFont="1" applyBorder="1" applyAlignment="1" applyProtection="1">
      <alignment horizontal="right" shrinkToFit="1"/>
      <protection/>
    </xf>
    <xf numFmtId="180" fontId="13" fillId="0" borderId="26" xfId="61" applyNumberFormat="1" applyFont="1" applyBorder="1" applyAlignment="1" applyProtection="1">
      <alignment horizontal="right" shrinkToFit="1"/>
      <protection/>
    </xf>
    <xf numFmtId="4" fontId="13" fillId="0" borderId="18" xfId="61" applyNumberFormat="1" applyFont="1" applyBorder="1" applyAlignment="1" applyProtection="1">
      <alignment horizontal="right" shrinkToFit="1"/>
      <protection/>
    </xf>
    <xf numFmtId="182" fontId="13" fillId="0" borderId="0" xfId="61" applyNumberFormat="1" applyFont="1" applyBorder="1" applyAlignment="1" applyProtection="1">
      <alignment shrinkToFit="1"/>
      <protection/>
    </xf>
    <xf numFmtId="3" fontId="13" fillId="0" borderId="0" xfId="61" applyNumberFormat="1" applyFont="1" applyBorder="1" applyAlignment="1" applyProtection="1">
      <alignment horizontal="right" shrinkToFit="1"/>
      <protection/>
    </xf>
    <xf numFmtId="4" fontId="24" fillId="0" borderId="0" xfId="61" applyNumberFormat="1" applyFont="1" applyBorder="1" applyAlignment="1" applyProtection="1">
      <alignment shrinkToFit="1"/>
      <protection/>
    </xf>
    <xf numFmtId="180" fontId="17" fillId="0" borderId="0" xfId="61" applyNumberFormat="1" applyFont="1" applyAlignment="1" applyProtection="1">
      <alignment horizontal="right"/>
      <protection/>
    </xf>
    <xf numFmtId="2" fontId="17" fillId="0" borderId="55" xfId="61" applyNumberFormat="1" applyFont="1" applyBorder="1" applyAlignment="1" applyProtection="1">
      <alignment horizontal="center"/>
      <protection/>
    </xf>
    <xf numFmtId="2" fontId="17" fillId="0" borderId="56" xfId="61" applyNumberFormat="1" applyFont="1" applyBorder="1" applyAlignment="1" applyProtection="1">
      <alignment horizontal="center"/>
      <protection/>
    </xf>
    <xf numFmtId="2" fontId="17" fillId="0" borderId="49" xfId="61" applyNumberFormat="1" applyFont="1" applyBorder="1" applyAlignment="1" applyProtection="1">
      <alignment horizontal="center"/>
      <protection/>
    </xf>
    <xf numFmtId="2" fontId="17" fillId="0" borderId="52" xfId="61" applyNumberFormat="1" applyFont="1" applyBorder="1" applyAlignment="1" applyProtection="1">
      <alignment horizontal="center"/>
      <protection/>
    </xf>
    <xf numFmtId="2" fontId="17" fillId="0" borderId="50" xfId="61" applyNumberFormat="1" applyFont="1" applyBorder="1" applyAlignment="1" applyProtection="1">
      <alignment horizontal="center"/>
      <protection/>
    </xf>
    <xf numFmtId="2" fontId="17" fillId="0" borderId="57" xfId="61" applyNumberFormat="1" applyFont="1" applyBorder="1" applyAlignment="1" applyProtection="1">
      <alignment horizontal="center"/>
      <protection/>
    </xf>
    <xf numFmtId="2" fontId="17" fillId="0" borderId="0" xfId="61" applyNumberFormat="1" applyFont="1" applyBorder="1" applyAlignment="1" applyProtection="1">
      <alignment horizontal="center"/>
      <protection/>
    </xf>
    <xf numFmtId="2" fontId="17" fillId="0" borderId="51" xfId="61" applyNumberFormat="1" applyFont="1" applyBorder="1" applyAlignment="1" applyProtection="1">
      <alignment horizontal="center"/>
      <protection/>
    </xf>
    <xf numFmtId="2" fontId="17" fillId="0" borderId="53" xfId="61" applyNumberFormat="1" applyFont="1" applyBorder="1" applyAlignment="1" applyProtection="1">
      <alignment horizontal="center"/>
      <protection/>
    </xf>
    <xf numFmtId="2" fontId="17" fillId="0" borderId="45" xfId="61" applyNumberFormat="1" applyFont="1" applyBorder="1" applyAlignment="1" applyProtection="1">
      <alignment horizontal="center"/>
      <protection/>
    </xf>
    <xf numFmtId="180" fontId="3" fillId="0" borderId="52" xfId="61" applyNumberFormat="1" applyFont="1" applyBorder="1" applyAlignment="1" applyProtection="1">
      <alignment horizontal="right"/>
      <protection/>
    </xf>
    <xf numFmtId="0" fontId="3" fillId="0" borderId="50" xfId="61" applyFont="1" applyBorder="1" applyAlignment="1" applyProtection="1">
      <alignment horizontal="center"/>
      <protection/>
    </xf>
    <xf numFmtId="180" fontId="3" fillId="0" borderId="53" xfId="61" applyNumberFormat="1" applyFont="1" applyBorder="1" applyAlignment="1" applyProtection="1">
      <alignment horizontal="right"/>
      <protection/>
    </xf>
    <xf numFmtId="0" fontId="3" fillId="0" borderId="45" xfId="61" applyFont="1" applyBorder="1" applyAlignment="1" applyProtection="1">
      <alignment horizontal="center"/>
      <protection/>
    </xf>
    <xf numFmtId="49" fontId="4" fillId="0" borderId="0" xfId="61" applyNumberFormat="1" applyFont="1" applyAlignment="1" applyProtection="1">
      <alignment/>
      <protection/>
    </xf>
    <xf numFmtId="3" fontId="4" fillId="0" borderId="0" xfId="61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46" applyFont="1" applyAlignment="1" applyProtection="1">
      <alignment horizontal="left"/>
      <protection/>
    </xf>
    <xf numFmtId="0" fontId="0" fillId="0" borderId="0" xfId="66" applyFont="1" applyAlignment="1" applyProtection="1">
      <alignment/>
      <protection/>
    </xf>
    <xf numFmtId="0" fontId="17" fillId="0" borderId="0" xfId="61" applyFont="1" applyAlignment="1" applyProtection="1">
      <alignment horizontal="center"/>
      <protection/>
    </xf>
    <xf numFmtId="0" fontId="17" fillId="0" borderId="11" xfId="61" applyFont="1" applyBorder="1" applyAlignment="1" applyProtection="1">
      <alignment horizontal="center" vertical="center" wrapText="1"/>
      <protection/>
    </xf>
    <xf numFmtId="0" fontId="17" fillId="0" borderId="33" xfId="61" applyFont="1" applyFill="1" applyBorder="1" applyAlignment="1" applyProtection="1">
      <alignment horizontal="center" vertical="center" wrapText="1"/>
      <protection/>
    </xf>
    <xf numFmtId="0" fontId="17" fillId="0" borderId="37" xfId="61" applyFont="1" applyBorder="1" applyAlignment="1" applyProtection="1">
      <alignment horizontal="center" vertical="center" wrapText="1"/>
      <protection/>
    </xf>
    <xf numFmtId="0" fontId="17" fillId="0" borderId="58" xfId="61" applyFont="1" applyFill="1" applyBorder="1" applyAlignment="1" applyProtection="1">
      <alignment horizontal="center" vertical="center" wrapText="1"/>
      <protection/>
    </xf>
    <xf numFmtId="4" fontId="11" fillId="0" borderId="33" xfId="61" applyNumberFormat="1" applyFont="1" applyFill="1" applyBorder="1" applyAlignment="1" applyProtection="1">
      <alignment shrinkToFit="1"/>
      <protection/>
    </xf>
    <xf numFmtId="4" fontId="11" fillId="0" borderId="40" xfId="61" applyNumberFormat="1" applyFont="1" applyFill="1" applyBorder="1" applyAlignment="1" applyProtection="1">
      <alignment shrinkToFit="1"/>
      <protection/>
    </xf>
    <xf numFmtId="4" fontId="13" fillId="0" borderId="35" xfId="61" applyNumberFormat="1" applyFont="1" applyBorder="1" applyAlignment="1" applyProtection="1">
      <alignment horizontal="right" shrinkToFit="1"/>
      <protection/>
    </xf>
    <xf numFmtId="4" fontId="13" fillId="0" borderId="59" xfId="61" applyNumberFormat="1" applyFont="1" applyBorder="1" applyAlignment="1" applyProtection="1">
      <alignment horizontal="right" shrinkToFit="1"/>
      <protection/>
    </xf>
    <xf numFmtId="4" fontId="13" fillId="0" borderId="60" xfId="61" applyNumberFormat="1" applyFont="1" applyBorder="1" applyAlignment="1" applyProtection="1">
      <alignment horizontal="right" shrinkToFit="1"/>
      <protection/>
    </xf>
    <xf numFmtId="4" fontId="11" fillId="0" borderId="38" xfId="61" applyNumberFormat="1" applyFont="1" applyFill="1" applyBorder="1" applyAlignment="1" applyProtection="1">
      <alignment shrinkToFit="1"/>
      <protection/>
    </xf>
    <xf numFmtId="2" fontId="17" fillId="0" borderId="61" xfId="61" applyNumberFormat="1" applyFont="1" applyBorder="1" applyAlignment="1" applyProtection="1">
      <alignment horizontal="center"/>
      <protection/>
    </xf>
    <xf numFmtId="0" fontId="3" fillId="0" borderId="52" xfId="61" applyFont="1" applyBorder="1" applyAlignment="1" applyProtection="1">
      <alignment/>
      <protection/>
    </xf>
    <xf numFmtId="0" fontId="3" fillId="0" borderId="50" xfId="61" applyFont="1" applyBorder="1" applyAlignment="1" applyProtection="1">
      <alignment/>
      <protection/>
    </xf>
    <xf numFmtId="0" fontId="3" fillId="0" borderId="53" xfId="61" applyFont="1" applyBorder="1" applyAlignment="1" applyProtection="1">
      <alignment/>
      <protection/>
    </xf>
    <xf numFmtId="0" fontId="3" fillId="0" borderId="45" xfId="61" applyFont="1" applyBorder="1" applyAlignment="1" applyProtection="1">
      <alignment/>
      <protection/>
    </xf>
    <xf numFmtId="3" fontId="0" fillId="0" borderId="0" xfId="61" applyNumberFormat="1" applyFont="1" applyFill="1" applyBorder="1" applyAlignment="1" applyProtection="1">
      <alignment/>
      <protection/>
    </xf>
    <xf numFmtId="0" fontId="21" fillId="34" borderId="34" xfId="0" applyFont="1" applyFill="1" applyBorder="1" applyAlignment="1" applyProtection="1">
      <alignment horizontal="center" vertical="center"/>
      <protection/>
    </xf>
    <xf numFmtId="0" fontId="20" fillId="34" borderId="34" xfId="0" applyFont="1" applyFill="1" applyBorder="1" applyAlignment="1" applyProtection="1">
      <alignment horizontal="center" vertical="center"/>
      <protection/>
    </xf>
    <xf numFmtId="4" fontId="21" fillId="34" borderId="34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61" applyFont="1" applyAlignment="1" applyProtection="1">
      <alignment/>
      <protection/>
    </xf>
    <xf numFmtId="180" fontId="4" fillId="0" borderId="0" xfId="61" applyNumberFormat="1" applyFont="1" applyAlignment="1" applyProtection="1">
      <alignment horizontal="right"/>
      <protection/>
    </xf>
    <xf numFmtId="49" fontId="18" fillId="0" borderId="0" xfId="61" applyNumberFormat="1" applyFont="1" applyAlignment="1" applyProtection="1">
      <alignment/>
      <protection/>
    </xf>
    <xf numFmtId="180" fontId="21" fillId="34" borderId="34" xfId="61" applyNumberFormat="1" applyFont="1" applyFill="1" applyBorder="1" applyAlignment="1" applyProtection="1">
      <alignment horizontal="center" vertical="center"/>
      <protection/>
    </xf>
    <xf numFmtId="3" fontId="20" fillId="34" borderId="34" xfId="0" applyNumberFormat="1" applyFont="1" applyFill="1" applyBorder="1" applyAlignment="1" applyProtection="1">
      <alignment horizontal="center"/>
      <protection/>
    </xf>
    <xf numFmtId="0" fontId="20" fillId="34" borderId="34" xfId="0" applyFont="1" applyFill="1" applyBorder="1" applyAlignment="1" applyProtection="1">
      <alignment horizontal="center"/>
      <protection/>
    </xf>
    <xf numFmtId="49" fontId="7" fillId="0" borderId="0" xfId="61" applyNumberFormat="1" applyFont="1" applyAlignment="1" applyProtection="1">
      <alignment/>
      <protection/>
    </xf>
    <xf numFmtId="4" fontId="21" fillId="34" borderId="34" xfId="61" applyNumberFormat="1" applyFont="1" applyFill="1" applyBorder="1" applyAlignment="1" applyProtection="1">
      <alignment horizontal="right" shrinkToFit="1"/>
      <protection/>
    </xf>
    <xf numFmtId="4" fontId="21" fillId="34" borderId="34" xfId="61" applyNumberFormat="1" applyFont="1" applyFill="1" applyBorder="1" applyAlignment="1" applyProtection="1">
      <alignment shrinkToFit="1"/>
      <protection/>
    </xf>
    <xf numFmtId="180" fontId="18" fillId="0" borderId="0" xfId="61" applyNumberFormat="1" applyFont="1" applyAlignment="1" applyProtection="1">
      <alignment horizontal="right"/>
      <protection/>
    </xf>
    <xf numFmtId="3" fontId="18" fillId="0" borderId="0" xfId="61" applyNumberFormat="1" applyFont="1" applyAlignment="1" applyProtection="1">
      <alignment/>
      <protection/>
    </xf>
    <xf numFmtId="4" fontId="21" fillId="34" borderId="34" xfId="0" applyNumberFormat="1" applyFont="1" applyFill="1" applyBorder="1" applyAlignment="1" applyProtection="1">
      <alignment shrinkToFit="1"/>
      <protection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 NED CENTR ORD BOLI CRONICE 2003" xfId="61"/>
    <cellStyle name="Accent6" xfId="62"/>
    <cellStyle name="40% - Accent6" xfId="63"/>
    <cellStyle name="60% - Accent6" xfId="64"/>
    <cellStyle name="Comma_plati in 29_06_2011" xfId="65"/>
    <cellStyle name="Normal 2 2" xfId="66"/>
    <cellStyle name="Normal_F NED CENTR ORD BOLI CRONICE 2003 10" xfId="67"/>
    <cellStyle name="Normal_F NED CENTR ORD BOLI CRONICE 2003 2" xfId="68"/>
    <cellStyle name="Normal_plati in 29_06_201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9" customWidth="1"/>
    <col min="2" max="2" width="29.7109375" style="9" customWidth="1"/>
    <col min="3" max="3" width="16.8515625" style="9" customWidth="1"/>
    <col min="4" max="4" width="8.7109375" style="9" customWidth="1"/>
    <col min="5" max="5" width="10.57421875" style="10" customWidth="1"/>
    <col min="6" max="6" width="10.421875" style="11" customWidth="1"/>
    <col min="7" max="7" width="9.8515625" style="11" customWidth="1"/>
    <col min="8" max="8" width="10.57421875" style="11" customWidth="1"/>
    <col min="9" max="9" width="8.00390625" style="11" customWidth="1"/>
    <col min="10" max="10" width="9.7109375" style="11" customWidth="1"/>
    <col min="11" max="11" width="9.140625" style="9" customWidth="1"/>
    <col min="12" max="12" width="13.57421875" style="12" hidden="1" customWidth="1"/>
    <col min="13" max="13" width="9.140625" style="9" hidden="1" customWidth="1"/>
    <col min="14" max="14" width="3.7109375" style="9" hidden="1" customWidth="1"/>
    <col min="15" max="15" width="30.28125" style="9" hidden="1" customWidth="1"/>
    <col min="16" max="16" width="9.57421875" style="9" hidden="1" customWidth="1"/>
    <col min="17" max="17" width="9.8515625" style="9" hidden="1" customWidth="1"/>
    <col min="18" max="18" width="22.8515625" style="9" hidden="1" customWidth="1"/>
    <col min="19" max="19" width="10.8515625" style="9" hidden="1" customWidth="1"/>
    <col min="20" max="20" width="7.140625" style="13" hidden="1" customWidth="1"/>
    <col min="21" max="21" width="10.140625" style="14" hidden="1" customWidth="1"/>
    <col min="22" max="22" width="9.00390625" style="11" hidden="1" customWidth="1"/>
    <col min="23" max="23" width="11.7109375" style="11" hidden="1" customWidth="1"/>
    <col min="24" max="24" width="8.8515625" style="9" hidden="1" customWidth="1"/>
    <col min="25" max="25" width="7.28125" style="9" hidden="1" customWidth="1"/>
    <col min="26" max="26" width="9.57421875" style="9" hidden="1" customWidth="1"/>
    <col min="27" max="27" width="9.140625" style="9" hidden="1" customWidth="1"/>
    <col min="28" max="16384" width="9.140625" style="9" customWidth="1"/>
  </cols>
  <sheetData>
    <row r="1" spans="1:26" s="1" customFormat="1" ht="12.75">
      <c r="A1" s="15" t="s">
        <v>0</v>
      </c>
      <c r="B1" s="9"/>
      <c r="C1" s="9"/>
      <c r="E1" s="16"/>
      <c r="F1" s="17"/>
      <c r="G1" s="17"/>
      <c r="H1" s="17"/>
      <c r="I1" s="17"/>
      <c r="J1" s="17"/>
      <c r="L1" s="80"/>
      <c r="N1" s="81" t="s">
        <v>0</v>
      </c>
      <c r="O1" s="2"/>
      <c r="P1" s="2"/>
      <c r="Q1" s="2"/>
      <c r="R1" s="2"/>
      <c r="S1" s="2"/>
      <c r="T1" s="153"/>
      <c r="U1" s="154"/>
      <c r="V1" s="20"/>
      <c r="W1" s="20"/>
      <c r="X1" s="2"/>
      <c r="Y1" s="2"/>
      <c r="Z1" s="2"/>
    </row>
    <row r="2" spans="1:26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N2" s="82" t="s">
        <v>1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2.75">
      <c r="A3" s="18"/>
      <c r="B3" s="18"/>
      <c r="C3" s="18"/>
      <c r="D3" s="18"/>
      <c r="E3" s="18"/>
      <c r="F3" s="18"/>
      <c r="G3" s="18"/>
      <c r="H3" s="18"/>
      <c r="I3" s="18"/>
      <c r="J3" s="18"/>
      <c r="N3" s="84" t="s">
        <v>2</v>
      </c>
      <c r="O3" s="84"/>
      <c r="P3" s="84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5:26" s="2" customFormat="1" ht="11.25">
      <c r="E4" s="19"/>
      <c r="F4" s="20"/>
      <c r="G4" s="20"/>
      <c r="H4" s="20"/>
      <c r="I4" s="20"/>
      <c r="J4" s="20"/>
      <c r="L4" s="85"/>
      <c r="N4" s="86" t="s">
        <v>3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s="2" customFormat="1" ht="12.75" customHeight="1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L5" s="85"/>
      <c r="N5" s="87" t="s">
        <v>5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s="3" customFormat="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88"/>
      <c r="L6" s="89"/>
      <c r="N6" s="90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5:26" s="2" customFormat="1" ht="12.75" customHeight="1">
      <c r="E7" s="19"/>
      <c r="F7" s="20"/>
      <c r="G7" s="20"/>
      <c r="H7" s="20"/>
      <c r="I7" s="20"/>
      <c r="J7" s="20"/>
      <c r="L7" s="85"/>
      <c r="T7" s="153"/>
      <c r="U7" s="154"/>
      <c r="V7" s="20"/>
      <c r="W7" s="20"/>
      <c r="Z7" s="233" t="s">
        <v>6</v>
      </c>
    </row>
    <row r="8" spans="1:26" ht="13.5" customHeight="1">
      <c r="A8" s="22" t="s">
        <v>7</v>
      </c>
      <c r="B8" s="23" t="s">
        <v>8</v>
      </c>
      <c r="C8" s="24" t="s">
        <v>9</v>
      </c>
      <c r="D8" s="25" t="s">
        <v>10</v>
      </c>
      <c r="E8" s="26"/>
      <c r="F8" s="27"/>
      <c r="G8" s="28" t="s">
        <v>11</v>
      </c>
      <c r="H8" s="28" t="s">
        <v>12</v>
      </c>
      <c r="I8" s="91" t="s">
        <v>13</v>
      </c>
      <c r="J8" s="92" t="s">
        <v>14</v>
      </c>
      <c r="L8" s="93" t="s">
        <v>15</v>
      </c>
      <c r="N8" s="94" t="s">
        <v>16</v>
      </c>
      <c r="O8" s="95" t="s">
        <v>17</v>
      </c>
      <c r="P8" s="95" t="s">
        <v>18</v>
      </c>
      <c r="Q8" s="95" t="s">
        <v>19</v>
      </c>
      <c r="R8" s="155" t="s">
        <v>20</v>
      </c>
      <c r="S8" s="156" t="s">
        <v>21</v>
      </c>
      <c r="T8" s="157" t="s">
        <v>10</v>
      </c>
      <c r="U8" s="157"/>
      <c r="V8" s="157"/>
      <c r="W8" s="158" t="s">
        <v>22</v>
      </c>
      <c r="X8" s="156" t="s">
        <v>23</v>
      </c>
      <c r="Y8" s="234" t="s">
        <v>24</v>
      </c>
      <c r="Z8" s="235" t="s">
        <v>14</v>
      </c>
    </row>
    <row r="9" spans="1:26" s="4" customFormat="1" ht="69" customHeight="1">
      <c r="A9" s="29"/>
      <c r="B9" s="30"/>
      <c r="C9" s="31"/>
      <c r="D9" s="30" t="s">
        <v>25</v>
      </c>
      <c r="E9" s="32" t="s">
        <v>26</v>
      </c>
      <c r="F9" s="30" t="s">
        <v>27</v>
      </c>
      <c r="G9" s="33"/>
      <c r="H9" s="33"/>
      <c r="I9" s="96"/>
      <c r="J9" s="97"/>
      <c r="L9" s="93"/>
      <c r="N9" s="98"/>
      <c r="O9" s="99"/>
      <c r="P9" s="99"/>
      <c r="Q9" s="99"/>
      <c r="R9" s="159"/>
      <c r="S9" s="160"/>
      <c r="T9" s="161" t="s">
        <v>25</v>
      </c>
      <c r="U9" s="162" t="s">
        <v>28</v>
      </c>
      <c r="V9" s="163" t="s">
        <v>27</v>
      </c>
      <c r="W9" s="164"/>
      <c r="X9" s="160"/>
      <c r="Y9" s="236"/>
      <c r="Z9" s="237"/>
    </row>
    <row r="10" spans="1:26" s="5" customFormat="1" ht="12.75">
      <c r="A10" s="34">
        <f aca="true" t="shared" si="0" ref="A10:A25">N10</f>
        <v>1</v>
      </c>
      <c r="B10" s="35" t="str">
        <f aca="true" t="shared" si="1" ref="B10:B25">O10</f>
        <v>SPITAL JUDETEAN BAIA MARE</v>
      </c>
      <c r="C10" s="36" t="s">
        <v>29</v>
      </c>
      <c r="D10" s="36">
        <v>1795</v>
      </c>
      <c r="E10" s="37">
        <v>42725</v>
      </c>
      <c r="F10" s="38">
        <v>118.28</v>
      </c>
      <c r="G10" s="39"/>
      <c r="H10" s="40"/>
      <c r="I10" s="39">
        <v>61.06</v>
      </c>
      <c r="J10" s="100">
        <f aca="true" t="shared" si="2" ref="J10:J25">F10-G10-H10-I10</f>
        <v>57.22</v>
      </c>
      <c r="L10" s="101">
        <f aca="true" t="shared" si="3" ref="L10:L25">F10</f>
        <v>118.28</v>
      </c>
      <c r="N10" s="102">
        <v>1</v>
      </c>
      <c r="O10" s="103" t="s">
        <v>30</v>
      </c>
      <c r="P10" s="104" t="s">
        <v>31</v>
      </c>
      <c r="Q10" s="118" t="s">
        <v>31</v>
      </c>
      <c r="R10" s="165" t="s">
        <v>32</v>
      </c>
      <c r="S10" s="166" t="s">
        <v>33</v>
      </c>
      <c r="T10" s="167">
        <f aca="true" t="shared" si="4" ref="T10:T25">D10</f>
        <v>1795</v>
      </c>
      <c r="U10" s="168">
        <f aca="true" t="shared" si="5" ref="U10:U25">IF(E10=0,"0",E10)</f>
        <v>42725</v>
      </c>
      <c r="V10" s="169">
        <f aca="true" t="shared" si="6" ref="V10:V25">F10</f>
        <v>118.28</v>
      </c>
      <c r="W10" s="170">
        <f aca="true" t="shared" si="7" ref="W10:W25">V10-X10</f>
        <v>57.22</v>
      </c>
      <c r="X10" s="171">
        <f aca="true" t="shared" si="8" ref="X10:X25">I10</f>
        <v>61.06</v>
      </c>
      <c r="Y10" s="170">
        <f aca="true" t="shared" si="9" ref="Y10:Y25">G10+H10</f>
        <v>0</v>
      </c>
      <c r="Z10" s="238">
        <f aca="true" t="shared" si="10" ref="Z10:Z25">W10-Y10</f>
        <v>57.22</v>
      </c>
    </row>
    <row r="11" spans="1:26" s="5" customFormat="1" ht="12.75">
      <c r="A11" s="41">
        <f t="shared" si="0"/>
        <v>2</v>
      </c>
      <c r="B11" s="42" t="str">
        <f t="shared" si="1"/>
        <v>SPITAL JUDETEAN BAIA MARE</v>
      </c>
      <c r="C11" s="43"/>
      <c r="D11" s="43">
        <v>701460053</v>
      </c>
      <c r="E11" s="44">
        <v>42724</v>
      </c>
      <c r="F11" s="45">
        <v>129.62</v>
      </c>
      <c r="G11" s="46"/>
      <c r="H11" s="47"/>
      <c r="I11" s="46"/>
      <c r="J11" s="105">
        <f t="shared" si="2"/>
        <v>129.62</v>
      </c>
      <c r="L11" s="101">
        <f t="shared" si="3"/>
        <v>129.62</v>
      </c>
      <c r="N11" s="106">
        <f>N10+1</f>
        <v>2</v>
      </c>
      <c r="O11" s="107" t="s">
        <v>30</v>
      </c>
      <c r="P11" s="108" t="s">
        <v>31</v>
      </c>
      <c r="Q11" s="113" t="s">
        <v>31</v>
      </c>
      <c r="R11" s="172" t="s">
        <v>32</v>
      </c>
      <c r="S11" s="173" t="s">
        <v>33</v>
      </c>
      <c r="T11" s="174">
        <f t="shared" si="4"/>
        <v>701460053</v>
      </c>
      <c r="U11" s="175">
        <f t="shared" si="5"/>
        <v>42724</v>
      </c>
      <c r="V11" s="176">
        <f t="shared" si="6"/>
        <v>129.62</v>
      </c>
      <c r="W11" s="177">
        <f t="shared" si="7"/>
        <v>129.62</v>
      </c>
      <c r="X11" s="178">
        <f t="shared" si="8"/>
        <v>0</v>
      </c>
      <c r="Y11" s="177">
        <f t="shared" si="9"/>
        <v>0</v>
      </c>
      <c r="Z11" s="239">
        <f t="shared" si="10"/>
        <v>129.62</v>
      </c>
    </row>
    <row r="12" spans="1:26" s="5" customFormat="1" ht="12.75">
      <c r="A12" s="41">
        <f t="shared" si="0"/>
        <v>3</v>
      </c>
      <c r="B12" s="42" t="str">
        <f t="shared" si="1"/>
        <v>SPITAL JUDETEAN BAIA MARE</v>
      </c>
      <c r="C12" s="43"/>
      <c r="D12" s="43">
        <v>1786</v>
      </c>
      <c r="E12" s="44">
        <v>42724</v>
      </c>
      <c r="F12" s="45">
        <v>50.87</v>
      </c>
      <c r="G12" s="46"/>
      <c r="H12" s="47"/>
      <c r="I12" s="46"/>
      <c r="J12" s="105">
        <f t="shared" si="2"/>
        <v>50.87</v>
      </c>
      <c r="L12" s="101">
        <f t="shared" si="3"/>
        <v>50.87</v>
      </c>
      <c r="N12" s="106">
        <f aca="true" t="shared" si="11" ref="N12:N51">N11+1</f>
        <v>3</v>
      </c>
      <c r="O12" s="107" t="s">
        <v>30</v>
      </c>
      <c r="P12" s="108" t="s">
        <v>31</v>
      </c>
      <c r="Q12" s="113" t="s">
        <v>31</v>
      </c>
      <c r="R12" s="172" t="s">
        <v>32</v>
      </c>
      <c r="S12" s="173" t="s">
        <v>33</v>
      </c>
      <c r="T12" s="174">
        <f t="shared" si="4"/>
        <v>1786</v>
      </c>
      <c r="U12" s="175">
        <f t="shared" si="5"/>
        <v>42724</v>
      </c>
      <c r="V12" s="176">
        <f t="shared" si="6"/>
        <v>50.87</v>
      </c>
      <c r="W12" s="177">
        <f t="shared" si="7"/>
        <v>50.87</v>
      </c>
      <c r="X12" s="178">
        <f t="shared" si="8"/>
        <v>0</v>
      </c>
      <c r="Y12" s="177">
        <f t="shared" si="9"/>
        <v>0</v>
      </c>
      <c r="Z12" s="239">
        <f t="shared" si="10"/>
        <v>50.87</v>
      </c>
    </row>
    <row r="13" spans="1:26" s="5" customFormat="1" ht="12.75">
      <c r="A13" s="41">
        <f t="shared" si="0"/>
        <v>4</v>
      </c>
      <c r="B13" s="42" t="str">
        <f t="shared" si="1"/>
        <v>SPITAL JUDETEAN BAIA MARE</v>
      </c>
      <c r="C13" s="43"/>
      <c r="D13" s="43">
        <v>1965</v>
      </c>
      <c r="E13" s="44">
        <v>42724</v>
      </c>
      <c r="F13" s="45">
        <v>84.59</v>
      </c>
      <c r="G13" s="46"/>
      <c r="H13" s="47"/>
      <c r="I13" s="46"/>
      <c r="J13" s="105">
        <f t="shared" si="2"/>
        <v>84.59</v>
      </c>
      <c r="L13" s="101">
        <f t="shared" si="3"/>
        <v>84.59</v>
      </c>
      <c r="N13" s="106">
        <f t="shared" si="11"/>
        <v>4</v>
      </c>
      <c r="O13" s="107" t="s">
        <v>30</v>
      </c>
      <c r="P13" s="108" t="s">
        <v>31</v>
      </c>
      <c r="Q13" s="113" t="s">
        <v>31</v>
      </c>
      <c r="R13" s="172" t="s">
        <v>32</v>
      </c>
      <c r="S13" s="173" t="s">
        <v>33</v>
      </c>
      <c r="T13" s="174">
        <f t="shared" si="4"/>
        <v>1965</v>
      </c>
      <c r="U13" s="175">
        <f t="shared" si="5"/>
        <v>42724</v>
      </c>
      <c r="V13" s="176">
        <f t="shared" si="6"/>
        <v>84.59</v>
      </c>
      <c r="W13" s="177">
        <f t="shared" si="7"/>
        <v>84.59</v>
      </c>
      <c r="X13" s="178">
        <f t="shared" si="8"/>
        <v>0</v>
      </c>
      <c r="Y13" s="177">
        <f t="shared" si="9"/>
        <v>0</v>
      </c>
      <c r="Z13" s="239">
        <f t="shared" si="10"/>
        <v>84.59</v>
      </c>
    </row>
    <row r="14" spans="1:26" s="5" customFormat="1" ht="12.75">
      <c r="A14" s="41">
        <f t="shared" si="0"/>
        <v>5</v>
      </c>
      <c r="B14" s="42" t="str">
        <f t="shared" si="1"/>
        <v>SPITAL JUDETEAN BAIA MARE</v>
      </c>
      <c r="C14" s="43"/>
      <c r="D14" s="43">
        <v>702</v>
      </c>
      <c r="E14" s="44">
        <v>42727</v>
      </c>
      <c r="F14" s="45">
        <v>134.54</v>
      </c>
      <c r="G14" s="46"/>
      <c r="H14" s="47"/>
      <c r="I14" s="46"/>
      <c r="J14" s="105">
        <f t="shared" si="2"/>
        <v>134.54</v>
      </c>
      <c r="L14" s="101">
        <f t="shared" si="3"/>
        <v>134.54</v>
      </c>
      <c r="N14" s="106">
        <f t="shared" si="11"/>
        <v>5</v>
      </c>
      <c r="O14" s="107" t="s">
        <v>30</v>
      </c>
      <c r="P14" s="108" t="s">
        <v>31</v>
      </c>
      <c r="Q14" s="113" t="s">
        <v>31</v>
      </c>
      <c r="R14" s="172" t="s">
        <v>32</v>
      </c>
      <c r="S14" s="173" t="s">
        <v>33</v>
      </c>
      <c r="T14" s="174">
        <f t="shared" si="4"/>
        <v>702</v>
      </c>
      <c r="U14" s="175">
        <f t="shared" si="5"/>
        <v>42727</v>
      </c>
      <c r="V14" s="176">
        <f t="shared" si="6"/>
        <v>134.54</v>
      </c>
      <c r="W14" s="177">
        <f t="shared" si="7"/>
        <v>134.54</v>
      </c>
      <c r="X14" s="178">
        <f t="shared" si="8"/>
        <v>0</v>
      </c>
      <c r="Y14" s="177">
        <f t="shared" si="9"/>
        <v>0</v>
      </c>
      <c r="Z14" s="239">
        <f t="shared" si="10"/>
        <v>134.54</v>
      </c>
    </row>
    <row r="15" spans="1:26" s="5" customFormat="1" ht="12.75">
      <c r="A15" s="41">
        <f t="shared" si="0"/>
        <v>6</v>
      </c>
      <c r="B15" s="42" t="str">
        <f t="shared" si="1"/>
        <v>SPITAL JUDETEAN BAIA MARE</v>
      </c>
      <c r="C15" s="43"/>
      <c r="D15" s="43">
        <v>290449</v>
      </c>
      <c r="E15" s="44">
        <v>42731</v>
      </c>
      <c r="F15" s="45">
        <v>15.21</v>
      </c>
      <c r="G15" s="46"/>
      <c r="H15" s="47"/>
      <c r="I15" s="46"/>
      <c r="J15" s="105">
        <f t="shared" si="2"/>
        <v>15.21</v>
      </c>
      <c r="L15" s="101">
        <f t="shared" si="3"/>
        <v>15.21</v>
      </c>
      <c r="N15" s="106">
        <f t="shared" si="11"/>
        <v>6</v>
      </c>
      <c r="O15" s="107" t="s">
        <v>30</v>
      </c>
      <c r="P15" s="108" t="s">
        <v>31</v>
      </c>
      <c r="Q15" s="113" t="s">
        <v>31</v>
      </c>
      <c r="R15" s="172" t="s">
        <v>32</v>
      </c>
      <c r="S15" s="173" t="s">
        <v>33</v>
      </c>
      <c r="T15" s="174">
        <f t="shared" si="4"/>
        <v>290449</v>
      </c>
      <c r="U15" s="175">
        <f t="shared" si="5"/>
        <v>42731</v>
      </c>
      <c r="V15" s="176">
        <f t="shared" si="6"/>
        <v>15.21</v>
      </c>
      <c r="W15" s="177">
        <f t="shared" si="7"/>
        <v>15.21</v>
      </c>
      <c r="X15" s="178">
        <f t="shared" si="8"/>
        <v>0</v>
      </c>
      <c r="Y15" s="177">
        <f t="shared" si="9"/>
        <v>0</v>
      </c>
      <c r="Z15" s="239">
        <f t="shared" si="10"/>
        <v>15.21</v>
      </c>
    </row>
    <row r="16" spans="1:26" s="5" customFormat="1" ht="12.75">
      <c r="A16" s="41">
        <f t="shared" si="0"/>
        <v>7</v>
      </c>
      <c r="B16" s="42" t="str">
        <f t="shared" si="1"/>
        <v>SPITAL JUDETEAN BAIA MARE</v>
      </c>
      <c r="C16" s="43"/>
      <c r="D16" s="43">
        <v>695</v>
      </c>
      <c r="E16" s="44">
        <v>42725</v>
      </c>
      <c r="F16" s="45">
        <v>55.82</v>
      </c>
      <c r="G16" s="46"/>
      <c r="H16" s="47"/>
      <c r="I16" s="46"/>
      <c r="J16" s="105">
        <f t="shared" si="2"/>
        <v>55.82</v>
      </c>
      <c r="L16" s="101">
        <f t="shared" si="3"/>
        <v>55.82</v>
      </c>
      <c r="N16" s="106">
        <f t="shared" si="11"/>
        <v>7</v>
      </c>
      <c r="O16" s="107" t="s">
        <v>30</v>
      </c>
      <c r="P16" s="108" t="s">
        <v>31</v>
      </c>
      <c r="Q16" s="113" t="s">
        <v>31</v>
      </c>
      <c r="R16" s="172" t="s">
        <v>32</v>
      </c>
      <c r="S16" s="173" t="s">
        <v>33</v>
      </c>
      <c r="T16" s="174">
        <f t="shared" si="4"/>
        <v>695</v>
      </c>
      <c r="U16" s="175">
        <f t="shared" si="5"/>
        <v>42725</v>
      </c>
      <c r="V16" s="176">
        <f t="shared" si="6"/>
        <v>55.82</v>
      </c>
      <c r="W16" s="177">
        <f t="shared" si="7"/>
        <v>55.82</v>
      </c>
      <c r="X16" s="178">
        <f t="shared" si="8"/>
        <v>0</v>
      </c>
      <c r="Y16" s="177">
        <f t="shared" si="9"/>
        <v>0</v>
      </c>
      <c r="Z16" s="239">
        <f t="shared" si="10"/>
        <v>55.82</v>
      </c>
    </row>
    <row r="17" spans="1:26" s="5" customFormat="1" ht="12.75">
      <c r="A17" s="41">
        <f t="shared" si="0"/>
        <v>8</v>
      </c>
      <c r="B17" s="42" t="str">
        <f t="shared" si="1"/>
        <v>SPITAL JUDETEAN BAIA MARE</v>
      </c>
      <c r="C17" s="43"/>
      <c r="D17" s="43">
        <v>699</v>
      </c>
      <c r="E17" s="44">
        <v>42726</v>
      </c>
      <c r="F17" s="45">
        <v>20.4</v>
      </c>
      <c r="G17" s="46"/>
      <c r="H17" s="47"/>
      <c r="I17" s="46"/>
      <c r="J17" s="105">
        <f t="shared" si="2"/>
        <v>20.4</v>
      </c>
      <c r="L17" s="101">
        <f t="shared" si="3"/>
        <v>20.4</v>
      </c>
      <c r="N17" s="106">
        <f t="shared" si="11"/>
        <v>8</v>
      </c>
      <c r="O17" s="107" t="s">
        <v>30</v>
      </c>
      <c r="P17" s="108" t="s">
        <v>31</v>
      </c>
      <c r="Q17" s="113" t="s">
        <v>31</v>
      </c>
      <c r="R17" s="172" t="s">
        <v>32</v>
      </c>
      <c r="S17" s="173" t="s">
        <v>33</v>
      </c>
      <c r="T17" s="174">
        <f t="shared" si="4"/>
        <v>699</v>
      </c>
      <c r="U17" s="175">
        <f t="shared" si="5"/>
        <v>42726</v>
      </c>
      <c r="V17" s="176">
        <f t="shared" si="6"/>
        <v>20.4</v>
      </c>
      <c r="W17" s="177">
        <f t="shared" si="7"/>
        <v>20.4</v>
      </c>
      <c r="X17" s="178">
        <f t="shared" si="8"/>
        <v>0</v>
      </c>
      <c r="Y17" s="177">
        <f t="shared" si="9"/>
        <v>0</v>
      </c>
      <c r="Z17" s="239">
        <f t="shared" si="10"/>
        <v>20.4</v>
      </c>
    </row>
    <row r="18" spans="1:26" s="5" customFormat="1" ht="12.75">
      <c r="A18" s="41">
        <f t="shared" si="0"/>
        <v>9</v>
      </c>
      <c r="B18" s="42" t="str">
        <f t="shared" si="1"/>
        <v>SPITAL JUDETEAN BAIA MARE</v>
      </c>
      <c r="C18" s="43"/>
      <c r="D18" s="43">
        <v>700</v>
      </c>
      <c r="E18" s="44">
        <v>42726</v>
      </c>
      <c r="F18" s="45">
        <v>162.4</v>
      </c>
      <c r="G18" s="46"/>
      <c r="H18" s="47"/>
      <c r="I18" s="46"/>
      <c r="J18" s="105">
        <f t="shared" si="2"/>
        <v>162.4</v>
      </c>
      <c r="L18" s="101">
        <f t="shared" si="3"/>
        <v>162.4</v>
      </c>
      <c r="N18" s="106">
        <f t="shared" si="11"/>
        <v>9</v>
      </c>
      <c r="O18" s="107" t="s">
        <v>30</v>
      </c>
      <c r="P18" s="108" t="s">
        <v>31</v>
      </c>
      <c r="Q18" s="113" t="s">
        <v>31</v>
      </c>
      <c r="R18" s="172" t="s">
        <v>32</v>
      </c>
      <c r="S18" s="173" t="s">
        <v>33</v>
      </c>
      <c r="T18" s="174">
        <f t="shared" si="4"/>
        <v>700</v>
      </c>
      <c r="U18" s="175">
        <f t="shared" si="5"/>
        <v>42726</v>
      </c>
      <c r="V18" s="176">
        <f t="shared" si="6"/>
        <v>162.4</v>
      </c>
      <c r="W18" s="177">
        <f t="shared" si="7"/>
        <v>162.4</v>
      </c>
      <c r="X18" s="178">
        <f t="shared" si="8"/>
        <v>0</v>
      </c>
      <c r="Y18" s="177">
        <f t="shared" si="9"/>
        <v>0</v>
      </c>
      <c r="Z18" s="239">
        <f t="shared" si="10"/>
        <v>162.4</v>
      </c>
    </row>
    <row r="19" spans="1:26" s="5" customFormat="1" ht="12.75">
      <c r="A19" s="41">
        <f t="shared" si="0"/>
        <v>10</v>
      </c>
      <c r="B19" s="42" t="str">
        <f t="shared" si="1"/>
        <v>SPITAL JUDETEAN BAIA MARE</v>
      </c>
      <c r="C19" s="43"/>
      <c r="D19" s="43">
        <v>697</v>
      </c>
      <c r="E19" s="44">
        <v>42726</v>
      </c>
      <c r="F19" s="45">
        <v>95.47</v>
      </c>
      <c r="G19" s="46"/>
      <c r="H19" s="47"/>
      <c r="I19" s="46"/>
      <c r="J19" s="105">
        <f t="shared" si="2"/>
        <v>95.47</v>
      </c>
      <c r="L19" s="101">
        <f t="shared" si="3"/>
        <v>95.47</v>
      </c>
      <c r="N19" s="106">
        <f t="shared" si="11"/>
        <v>10</v>
      </c>
      <c r="O19" s="107" t="s">
        <v>30</v>
      </c>
      <c r="P19" s="108" t="s">
        <v>31</v>
      </c>
      <c r="Q19" s="113" t="s">
        <v>31</v>
      </c>
      <c r="R19" s="172" t="s">
        <v>32</v>
      </c>
      <c r="S19" s="173" t="s">
        <v>33</v>
      </c>
      <c r="T19" s="174">
        <f t="shared" si="4"/>
        <v>697</v>
      </c>
      <c r="U19" s="175">
        <f t="shared" si="5"/>
        <v>42726</v>
      </c>
      <c r="V19" s="176">
        <f t="shared" si="6"/>
        <v>95.47</v>
      </c>
      <c r="W19" s="177">
        <f t="shared" si="7"/>
        <v>95.47</v>
      </c>
      <c r="X19" s="178">
        <f t="shared" si="8"/>
        <v>0</v>
      </c>
      <c r="Y19" s="177">
        <f t="shared" si="9"/>
        <v>0</v>
      </c>
      <c r="Z19" s="239">
        <f t="shared" si="10"/>
        <v>95.47</v>
      </c>
    </row>
    <row r="20" spans="1:26" s="5" customFormat="1" ht="12.75">
      <c r="A20" s="41">
        <f t="shared" si="0"/>
        <v>11</v>
      </c>
      <c r="B20" s="42" t="str">
        <f t="shared" si="1"/>
        <v>SPITAL JUDETEAN BAIA MARE</v>
      </c>
      <c r="C20" s="43"/>
      <c r="D20" s="43">
        <v>705</v>
      </c>
      <c r="E20" s="44">
        <v>42731</v>
      </c>
      <c r="F20" s="45">
        <v>53.25</v>
      </c>
      <c r="G20" s="46"/>
      <c r="H20" s="47"/>
      <c r="I20" s="46"/>
      <c r="J20" s="105">
        <f t="shared" si="2"/>
        <v>53.25</v>
      </c>
      <c r="L20" s="101">
        <f t="shared" si="3"/>
        <v>53.25</v>
      </c>
      <c r="N20" s="106">
        <f t="shared" si="11"/>
        <v>11</v>
      </c>
      <c r="O20" s="107" t="s">
        <v>30</v>
      </c>
      <c r="P20" s="108" t="s">
        <v>31</v>
      </c>
      <c r="Q20" s="113" t="s">
        <v>31</v>
      </c>
      <c r="R20" s="172" t="s">
        <v>32</v>
      </c>
      <c r="S20" s="173" t="s">
        <v>33</v>
      </c>
      <c r="T20" s="174">
        <f t="shared" si="4"/>
        <v>705</v>
      </c>
      <c r="U20" s="175">
        <f t="shared" si="5"/>
        <v>42731</v>
      </c>
      <c r="V20" s="176">
        <f t="shared" si="6"/>
        <v>53.25</v>
      </c>
      <c r="W20" s="177">
        <f t="shared" si="7"/>
        <v>53.25</v>
      </c>
      <c r="X20" s="178">
        <f t="shared" si="8"/>
        <v>0</v>
      </c>
      <c r="Y20" s="177">
        <f t="shared" si="9"/>
        <v>0</v>
      </c>
      <c r="Z20" s="239">
        <f t="shared" si="10"/>
        <v>53.25</v>
      </c>
    </row>
    <row r="21" spans="1:26" s="5" customFormat="1" ht="12.75">
      <c r="A21" s="41">
        <f t="shared" si="0"/>
        <v>12</v>
      </c>
      <c r="B21" s="42" t="str">
        <f t="shared" si="1"/>
        <v>SPITAL JUDETEAN BAIA MARE</v>
      </c>
      <c r="C21" s="43"/>
      <c r="D21" s="43">
        <v>704</v>
      </c>
      <c r="E21" s="44">
        <v>42731</v>
      </c>
      <c r="F21" s="45">
        <v>60.62</v>
      </c>
      <c r="G21" s="46"/>
      <c r="H21" s="47"/>
      <c r="I21" s="46"/>
      <c r="J21" s="105">
        <f t="shared" si="2"/>
        <v>60.62</v>
      </c>
      <c r="L21" s="101">
        <f t="shared" si="3"/>
        <v>60.62</v>
      </c>
      <c r="N21" s="106">
        <f t="shared" si="11"/>
        <v>12</v>
      </c>
      <c r="O21" s="107" t="s">
        <v>30</v>
      </c>
      <c r="P21" s="108" t="s">
        <v>31</v>
      </c>
      <c r="Q21" s="113" t="s">
        <v>31</v>
      </c>
      <c r="R21" s="172" t="s">
        <v>32</v>
      </c>
      <c r="S21" s="173" t="s">
        <v>33</v>
      </c>
      <c r="T21" s="174">
        <f t="shared" si="4"/>
        <v>704</v>
      </c>
      <c r="U21" s="175">
        <f t="shared" si="5"/>
        <v>42731</v>
      </c>
      <c r="V21" s="176">
        <f t="shared" si="6"/>
        <v>60.62</v>
      </c>
      <c r="W21" s="177">
        <f t="shared" si="7"/>
        <v>60.62</v>
      </c>
      <c r="X21" s="178">
        <f t="shared" si="8"/>
        <v>0</v>
      </c>
      <c r="Y21" s="177">
        <f t="shared" si="9"/>
        <v>0</v>
      </c>
      <c r="Z21" s="239">
        <f t="shared" si="10"/>
        <v>60.62</v>
      </c>
    </row>
    <row r="22" spans="1:26" s="5" customFormat="1" ht="12.75">
      <c r="A22" s="41">
        <f t="shared" si="0"/>
        <v>13</v>
      </c>
      <c r="B22" s="42" t="str">
        <f t="shared" si="1"/>
        <v>SPITAL JUDETEAN BAIA MARE</v>
      </c>
      <c r="C22" s="43"/>
      <c r="D22" s="43">
        <v>696</v>
      </c>
      <c r="E22" s="44">
        <v>42726</v>
      </c>
      <c r="F22" s="45">
        <v>28.69</v>
      </c>
      <c r="G22" s="46"/>
      <c r="H22" s="47"/>
      <c r="I22" s="46"/>
      <c r="J22" s="105">
        <f t="shared" si="2"/>
        <v>28.69</v>
      </c>
      <c r="L22" s="101">
        <f t="shared" si="3"/>
        <v>28.69</v>
      </c>
      <c r="N22" s="106">
        <f t="shared" si="11"/>
        <v>13</v>
      </c>
      <c r="O22" s="107" t="s">
        <v>30</v>
      </c>
      <c r="P22" s="108" t="s">
        <v>31</v>
      </c>
      <c r="Q22" s="113" t="s">
        <v>31</v>
      </c>
      <c r="R22" s="172" t="s">
        <v>32</v>
      </c>
      <c r="S22" s="173" t="s">
        <v>33</v>
      </c>
      <c r="T22" s="174">
        <f t="shared" si="4"/>
        <v>696</v>
      </c>
      <c r="U22" s="175">
        <f t="shared" si="5"/>
        <v>42726</v>
      </c>
      <c r="V22" s="176">
        <f t="shared" si="6"/>
        <v>28.69</v>
      </c>
      <c r="W22" s="177">
        <f t="shared" si="7"/>
        <v>28.69</v>
      </c>
      <c r="X22" s="178">
        <f t="shared" si="8"/>
        <v>0</v>
      </c>
      <c r="Y22" s="177">
        <f t="shared" si="9"/>
        <v>0</v>
      </c>
      <c r="Z22" s="239">
        <f t="shared" si="10"/>
        <v>28.69</v>
      </c>
    </row>
    <row r="23" spans="1:26" s="5" customFormat="1" ht="12" customHeight="1">
      <c r="A23" s="41">
        <f t="shared" si="0"/>
        <v>14</v>
      </c>
      <c r="B23" s="42" t="str">
        <f t="shared" si="1"/>
        <v>SPITAL JUDETEAN BAIA MARE</v>
      </c>
      <c r="C23" s="43"/>
      <c r="D23" s="43">
        <v>698</v>
      </c>
      <c r="E23" s="44">
        <v>42726</v>
      </c>
      <c r="F23" s="45">
        <v>132.99</v>
      </c>
      <c r="G23" s="46"/>
      <c r="H23" s="47"/>
      <c r="I23" s="46"/>
      <c r="J23" s="105">
        <f t="shared" si="2"/>
        <v>132.99</v>
      </c>
      <c r="L23" s="101">
        <f t="shared" si="3"/>
        <v>132.99</v>
      </c>
      <c r="N23" s="106">
        <f t="shared" si="11"/>
        <v>14</v>
      </c>
      <c r="O23" s="107" t="s">
        <v>30</v>
      </c>
      <c r="P23" s="108" t="s">
        <v>31</v>
      </c>
      <c r="Q23" s="113" t="s">
        <v>31</v>
      </c>
      <c r="R23" s="172" t="s">
        <v>32</v>
      </c>
      <c r="S23" s="173" t="s">
        <v>33</v>
      </c>
      <c r="T23" s="174">
        <f t="shared" si="4"/>
        <v>698</v>
      </c>
      <c r="U23" s="175">
        <f t="shared" si="5"/>
        <v>42726</v>
      </c>
      <c r="V23" s="176">
        <f t="shared" si="6"/>
        <v>132.99</v>
      </c>
      <c r="W23" s="177">
        <f t="shared" si="7"/>
        <v>132.99</v>
      </c>
      <c r="X23" s="178">
        <f t="shared" si="8"/>
        <v>0</v>
      </c>
      <c r="Y23" s="177">
        <f t="shared" si="9"/>
        <v>0</v>
      </c>
      <c r="Z23" s="239">
        <f t="shared" si="10"/>
        <v>132.99</v>
      </c>
    </row>
    <row r="24" spans="1:26" s="5" customFormat="1" ht="12.75">
      <c r="A24" s="41">
        <f t="shared" si="0"/>
        <v>15</v>
      </c>
      <c r="B24" s="42" t="str">
        <f t="shared" si="1"/>
        <v>SPITAL JUDETEAN BAIA MARE</v>
      </c>
      <c r="C24" s="43"/>
      <c r="D24" s="43">
        <v>707</v>
      </c>
      <c r="E24" s="44">
        <v>42732</v>
      </c>
      <c r="F24" s="45">
        <v>81.28</v>
      </c>
      <c r="G24" s="46"/>
      <c r="H24" s="47"/>
      <c r="I24" s="46"/>
      <c r="J24" s="105">
        <f t="shared" si="2"/>
        <v>81.28</v>
      </c>
      <c r="L24" s="101">
        <f t="shared" si="3"/>
        <v>81.28</v>
      </c>
      <c r="N24" s="106">
        <f t="shared" si="11"/>
        <v>15</v>
      </c>
      <c r="O24" s="107" t="s">
        <v>30</v>
      </c>
      <c r="P24" s="108" t="s">
        <v>31</v>
      </c>
      <c r="Q24" s="113" t="s">
        <v>31</v>
      </c>
      <c r="R24" s="172" t="s">
        <v>32</v>
      </c>
      <c r="S24" s="173" t="s">
        <v>33</v>
      </c>
      <c r="T24" s="174">
        <f t="shared" si="4"/>
        <v>707</v>
      </c>
      <c r="U24" s="175">
        <f t="shared" si="5"/>
        <v>42732</v>
      </c>
      <c r="V24" s="176">
        <f t="shared" si="6"/>
        <v>81.28</v>
      </c>
      <c r="W24" s="177">
        <f t="shared" si="7"/>
        <v>81.28</v>
      </c>
      <c r="X24" s="178">
        <f t="shared" si="8"/>
        <v>0</v>
      </c>
      <c r="Y24" s="177">
        <f t="shared" si="9"/>
        <v>0</v>
      </c>
      <c r="Z24" s="239">
        <f t="shared" si="10"/>
        <v>81.28</v>
      </c>
    </row>
    <row r="25" spans="1:26" s="5" customFormat="1" ht="12.75">
      <c r="A25" s="41">
        <f t="shared" si="0"/>
        <v>16</v>
      </c>
      <c r="B25" s="42" t="str">
        <f t="shared" si="1"/>
        <v>SPITAL JUDETEAN BAIA MARE</v>
      </c>
      <c r="C25" s="43"/>
      <c r="D25" s="43">
        <v>708</v>
      </c>
      <c r="E25" s="44">
        <v>42732</v>
      </c>
      <c r="F25" s="45">
        <v>24.65</v>
      </c>
      <c r="G25" s="46"/>
      <c r="H25" s="47"/>
      <c r="I25" s="46"/>
      <c r="J25" s="105">
        <f t="shared" si="2"/>
        <v>24.65</v>
      </c>
      <c r="L25" s="101">
        <f t="shared" si="3"/>
        <v>24.65</v>
      </c>
      <c r="N25" s="106">
        <f t="shared" si="11"/>
        <v>16</v>
      </c>
      <c r="O25" s="107" t="s">
        <v>30</v>
      </c>
      <c r="P25" s="108" t="s">
        <v>31</v>
      </c>
      <c r="Q25" s="113" t="s">
        <v>31</v>
      </c>
      <c r="R25" s="172" t="s">
        <v>32</v>
      </c>
      <c r="S25" s="173" t="s">
        <v>33</v>
      </c>
      <c r="T25" s="174">
        <f t="shared" si="4"/>
        <v>708</v>
      </c>
      <c r="U25" s="175">
        <f t="shared" si="5"/>
        <v>42732</v>
      </c>
      <c r="V25" s="176">
        <f t="shared" si="6"/>
        <v>24.65</v>
      </c>
      <c r="W25" s="177">
        <f t="shared" si="7"/>
        <v>24.65</v>
      </c>
      <c r="X25" s="178">
        <f t="shared" si="8"/>
        <v>0</v>
      </c>
      <c r="Y25" s="177">
        <f t="shared" si="9"/>
        <v>0</v>
      </c>
      <c r="Z25" s="239">
        <f t="shared" si="10"/>
        <v>24.65</v>
      </c>
    </row>
    <row r="26" spans="1:26" s="5" customFormat="1" ht="12.75">
      <c r="A26" s="41">
        <f aca="true" t="shared" si="12" ref="A26:A39">N26</f>
        <v>17</v>
      </c>
      <c r="B26" s="42" t="str">
        <f aca="true" t="shared" si="13" ref="B26:B39">O26</f>
        <v>SPITAL JUDETEAN BAIA MARE</v>
      </c>
      <c r="C26" s="43"/>
      <c r="D26" s="43">
        <v>701</v>
      </c>
      <c r="E26" s="44">
        <v>42727</v>
      </c>
      <c r="F26" s="45">
        <v>57.27</v>
      </c>
      <c r="G26" s="46"/>
      <c r="H26" s="47"/>
      <c r="I26" s="46"/>
      <c r="J26" s="105">
        <f aca="true" t="shared" si="14" ref="J26:J39">F26-G26-H26-I26</f>
        <v>57.27</v>
      </c>
      <c r="L26" s="101">
        <f aca="true" t="shared" si="15" ref="L26:L39">F26</f>
        <v>57.27</v>
      </c>
      <c r="N26" s="106">
        <f t="shared" si="11"/>
        <v>17</v>
      </c>
      <c r="O26" s="107" t="s">
        <v>30</v>
      </c>
      <c r="P26" s="108" t="s">
        <v>31</v>
      </c>
      <c r="Q26" s="113" t="s">
        <v>31</v>
      </c>
      <c r="R26" s="172" t="s">
        <v>32</v>
      </c>
      <c r="S26" s="173" t="s">
        <v>33</v>
      </c>
      <c r="T26" s="174">
        <f aca="true" t="shared" si="16" ref="T26:T39">D26</f>
        <v>701</v>
      </c>
      <c r="U26" s="175">
        <f aca="true" t="shared" si="17" ref="U26:U39">IF(E26=0,"0",E26)</f>
        <v>42727</v>
      </c>
      <c r="V26" s="176">
        <f aca="true" t="shared" si="18" ref="V26:V39">F26</f>
        <v>57.27</v>
      </c>
      <c r="W26" s="177">
        <f aca="true" t="shared" si="19" ref="W26:W39">V26-X26</f>
        <v>57.27</v>
      </c>
      <c r="X26" s="178">
        <f aca="true" t="shared" si="20" ref="X26:X39">I26</f>
        <v>0</v>
      </c>
      <c r="Y26" s="177">
        <f aca="true" t="shared" si="21" ref="Y26:Y39">G26+H26</f>
        <v>0</v>
      </c>
      <c r="Z26" s="239">
        <f aca="true" t="shared" si="22" ref="Z26:Z39">W26-Y26</f>
        <v>57.27</v>
      </c>
    </row>
    <row r="27" spans="1:26" s="5" customFormat="1" ht="12.75">
      <c r="A27" s="41">
        <f t="shared" si="12"/>
        <v>18</v>
      </c>
      <c r="B27" s="42" t="str">
        <f t="shared" si="13"/>
        <v>SPITAL JUDETEAN BAIA MARE</v>
      </c>
      <c r="C27" s="43"/>
      <c r="D27" s="43">
        <v>612</v>
      </c>
      <c r="E27" s="44">
        <v>42733</v>
      </c>
      <c r="F27" s="45">
        <v>23.54</v>
      </c>
      <c r="G27" s="46"/>
      <c r="H27" s="47"/>
      <c r="I27" s="46"/>
      <c r="J27" s="105">
        <f t="shared" si="14"/>
        <v>23.54</v>
      </c>
      <c r="L27" s="101">
        <f t="shared" si="15"/>
        <v>23.54</v>
      </c>
      <c r="N27" s="106">
        <f t="shared" si="11"/>
        <v>18</v>
      </c>
      <c r="O27" s="107" t="s">
        <v>30</v>
      </c>
      <c r="P27" s="108" t="s">
        <v>31</v>
      </c>
      <c r="Q27" s="113" t="s">
        <v>31</v>
      </c>
      <c r="R27" s="172" t="s">
        <v>32</v>
      </c>
      <c r="S27" s="173" t="s">
        <v>33</v>
      </c>
      <c r="T27" s="174">
        <f t="shared" si="16"/>
        <v>612</v>
      </c>
      <c r="U27" s="175">
        <f t="shared" si="17"/>
        <v>42733</v>
      </c>
      <c r="V27" s="176">
        <f t="shared" si="18"/>
        <v>23.54</v>
      </c>
      <c r="W27" s="177">
        <f t="shared" si="19"/>
        <v>23.54</v>
      </c>
      <c r="X27" s="178">
        <f t="shared" si="20"/>
        <v>0</v>
      </c>
      <c r="Y27" s="177">
        <f t="shared" si="21"/>
        <v>0</v>
      </c>
      <c r="Z27" s="239">
        <f t="shared" si="22"/>
        <v>23.54</v>
      </c>
    </row>
    <row r="28" spans="1:26" s="5" customFormat="1" ht="12.75">
      <c r="A28" s="41">
        <f t="shared" si="12"/>
        <v>19</v>
      </c>
      <c r="B28" s="42" t="str">
        <f t="shared" si="13"/>
        <v>SPITAL JUDETEAN BAIA MARE</v>
      </c>
      <c r="C28" s="43"/>
      <c r="D28" s="43">
        <v>611</v>
      </c>
      <c r="E28" s="44">
        <v>42733</v>
      </c>
      <c r="F28" s="45">
        <v>249.3</v>
      </c>
      <c r="G28" s="46"/>
      <c r="H28" s="47"/>
      <c r="I28" s="46"/>
      <c r="J28" s="105">
        <f t="shared" si="14"/>
        <v>249.3</v>
      </c>
      <c r="L28" s="101">
        <f t="shared" si="15"/>
        <v>249.3</v>
      </c>
      <c r="N28" s="106">
        <f t="shared" si="11"/>
        <v>19</v>
      </c>
      <c r="O28" s="107" t="s">
        <v>30</v>
      </c>
      <c r="P28" s="108" t="s">
        <v>31</v>
      </c>
      <c r="Q28" s="113" t="s">
        <v>31</v>
      </c>
      <c r="R28" s="172" t="s">
        <v>32</v>
      </c>
      <c r="S28" s="173" t="s">
        <v>33</v>
      </c>
      <c r="T28" s="174">
        <f t="shared" si="16"/>
        <v>611</v>
      </c>
      <c r="U28" s="175">
        <f t="shared" si="17"/>
        <v>42733</v>
      </c>
      <c r="V28" s="176">
        <f t="shared" si="18"/>
        <v>249.3</v>
      </c>
      <c r="W28" s="177">
        <f t="shared" si="19"/>
        <v>249.3</v>
      </c>
      <c r="X28" s="178">
        <f t="shared" si="20"/>
        <v>0</v>
      </c>
      <c r="Y28" s="177">
        <f t="shared" si="21"/>
        <v>0</v>
      </c>
      <c r="Z28" s="239">
        <f t="shared" si="22"/>
        <v>249.3</v>
      </c>
    </row>
    <row r="29" spans="1:26" s="5" customFormat="1" ht="12.75">
      <c r="A29" s="41">
        <f t="shared" si="12"/>
        <v>20</v>
      </c>
      <c r="B29" s="42" t="str">
        <f t="shared" si="13"/>
        <v>SPITAL JUDETEAN BAIA MARE</v>
      </c>
      <c r="C29" s="43"/>
      <c r="D29" s="43">
        <v>160</v>
      </c>
      <c r="E29" s="44">
        <v>42732</v>
      </c>
      <c r="F29" s="45">
        <v>81.51</v>
      </c>
      <c r="G29" s="46"/>
      <c r="H29" s="47"/>
      <c r="I29" s="46"/>
      <c r="J29" s="105">
        <f t="shared" si="14"/>
        <v>81.51</v>
      </c>
      <c r="L29" s="101">
        <f t="shared" si="15"/>
        <v>81.51</v>
      </c>
      <c r="N29" s="106">
        <f t="shared" si="11"/>
        <v>20</v>
      </c>
      <c r="O29" s="107" t="s">
        <v>30</v>
      </c>
      <c r="P29" s="108" t="s">
        <v>31</v>
      </c>
      <c r="Q29" s="113" t="s">
        <v>31</v>
      </c>
      <c r="R29" s="172" t="s">
        <v>32</v>
      </c>
      <c r="S29" s="173" t="s">
        <v>33</v>
      </c>
      <c r="T29" s="174">
        <f t="shared" si="16"/>
        <v>160</v>
      </c>
      <c r="U29" s="175">
        <f t="shared" si="17"/>
        <v>42732</v>
      </c>
      <c r="V29" s="176">
        <f t="shared" si="18"/>
        <v>81.51</v>
      </c>
      <c r="W29" s="177">
        <f t="shared" si="19"/>
        <v>81.51</v>
      </c>
      <c r="X29" s="178">
        <f t="shared" si="20"/>
        <v>0</v>
      </c>
      <c r="Y29" s="177">
        <f t="shared" si="21"/>
        <v>0</v>
      </c>
      <c r="Z29" s="239">
        <f t="shared" si="22"/>
        <v>81.51</v>
      </c>
    </row>
    <row r="30" spans="1:26" s="5" customFormat="1" ht="12.75">
      <c r="A30" s="41">
        <f t="shared" si="12"/>
        <v>21</v>
      </c>
      <c r="B30" s="42" t="str">
        <f t="shared" si="13"/>
        <v>SPITAL JUDETEAN BAIA MARE</v>
      </c>
      <c r="C30" s="43"/>
      <c r="D30" s="43">
        <v>1794</v>
      </c>
      <c r="E30" s="44">
        <v>42725</v>
      </c>
      <c r="F30" s="45">
        <v>101.17</v>
      </c>
      <c r="G30" s="46"/>
      <c r="H30" s="47"/>
      <c r="I30" s="46"/>
      <c r="J30" s="105">
        <f t="shared" si="14"/>
        <v>101.17</v>
      </c>
      <c r="L30" s="101">
        <f t="shared" si="15"/>
        <v>101.17</v>
      </c>
      <c r="N30" s="106">
        <f t="shared" si="11"/>
        <v>21</v>
      </c>
      <c r="O30" s="107" t="s">
        <v>30</v>
      </c>
      <c r="P30" s="108" t="s">
        <v>31</v>
      </c>
      <c r="Q30" s="113" t="s">
        <v>31</v>
      </c>
      <c r="R30" s="172" t="s">
        <v>32</v>
      </c>
      <c r="S30" s="173" t="s">
        <v>33</v>
      </c>
      <c r="T30" s="174">
        <f t="shared" si="16"/>
        <v>1794</v>
      </c>
      <c r="U30" s="175">
        <f t="shared" si="17"/>
        <v>42725</v>
      </c>
      <c r="V30" s="176">
        <f t="shared" si="18"/>
        <v>101.17</v>
      </c>
      <c r="W30" s="177">
        <f t="shared" si="19"/>
        <v>101.17</v>
      </c>
      <c r="X30" s="178">
        <f t="shared" si="20"/>
        <v>0</v>
      </c>
      <c r="Y30" s="177">
        <f t="shared" si="21"/>
        <v>0</v>
      </c>
      <c r="Z30" s="239">
        <f t="shared" si="22"/>
        <v>101.17</v>
      </c>
    </row>
    <row r="31" spans="1:26" s="5" customFormat="1" ht="12.75">
      <c r="A31" s="41">
        <f t="shared" si="12"/>
        <v>22</v>
      </c>
      <c r="B31" s="42" t="str">
        <f t="shared" si="13"/>
        <v>SPITAL JUDETEAN BAIA MARE</v>
      </c>
      <c r="C31" s="43"/>
      <c r="D31" s="43">
        <v>701460055</v>
      </c>
      <c r="E31" s="44">
        <v>42733</v>
      </c>
      <c r="F31" s="45">
        <v>65.24</v>
      </c>
      <c r="G31" s="46"/>
      <c r="H31" s="47"/>
      <c r="I31" s="46"/>
      <c r="J31" s="105">
        <f t="shared" si="14"/>
        <v>65.24</v>
      </c>
      <c r="L31" s="101">
        <f t="shared" si="15"/>
        <v>65.24</v>
      </c>
      <c r="N31" s="106">
        <f t="shared" si="11"/>
        <v>22</v>
      </c>
      <c r="O31" s="107" t="s">
        <v>30</v>
      </c>
      <c r="P31" s="108" t="s">
        <v>31</v>
      </c>
      <c r="Q31" s="113" t="s">
        <v>31</v>
      </c>
      <c r="R31" s="172" t="s">
        <v>32</v>
      </c>
      <c r="S31" s="173" t="s">
        <v>33</v>
      </c>
      <c r="T31" s="174">
        <f t="shared" si="16"/>
        <v>701460055</v>
      </c>
      <c r="U31" s="175">
        <f t="shared" si="17"/>
        <v>42733</v>
      </c>
      <c r="V31" s="176">
        <f t="shared" si="18"/>
        <v>65.24</v>
      </c>
      <c r="W31" s="177">
        <f t="shared" si="19"/>
        <v>65.24</v>
      </c>
      <c r="X31" s="178">
        <f t="shared" si="20"/>
        <v>0</v>
      </c>
      <c r="Y31" s="177">
        <f t="shared" si="21"/>
        <v>0</v>
      </c>
      <c r="Z31" s="239">
        <f t="shared" si="22"/>
        <v>65.24</v>
      </c>
    </row>
    <row r="32" spans="1:26" s="5" customFormat="1" ht="12.75">
      <c r="A32" s="41">
        <f t="shared" si="12"/>
        <v>23</v>
      </c>
      <c r="B32" s="42" t="str">
        <f t="shared" si="13"/>
        <v>SPITAL JUDETEAN BAIA MARE</v>
      </c>
      <c r="C32" s="43"/>
      <c r="D32" s="43">
        <v>684</v>
      </c>
      <c r="E32" s="44">
        <v>42720</v>
      </c>
      <c r="F32" s="45">
        <v>75.7</v>
      </c>
      <c r="G32" s="46"/>
      <c r="H32" s="47"/>
      <c r="I32" s="46"/>
      <c r="J32" s="105">
        <f t="shared" si="14"/>
        <v>75.7</v>
      </c>
      <c r="L32" s="101">
        <f t="shared" si="15"/>
        <v>75.7</v>
      </c>
      <c r="N32" s="106">
        <f t="shared" si="11"/>
        <v>23</v>
      </c>
      <c r="O32" s="107" t="s">
        <v>30</v>
      </c>
      <c r="P32" s="108" t="s">
        <v>31</v>
      </c>
      <c r="Q32" s="113" t="s">
        <v>31</v>
      </c>
      <c r="R32" s="172" t="s">
        <v>32</v>
      </c>
      <c r="S32" s="173" t="s">
        <v>33</v>
      </c>
      <c r="T32" s="174">
        <f t="shared" si="16"/>
        <v>684</v>
      </c>
      <c r="U32" s="175">
        <f t="shared" si="17"/>
        <v>42720</v>
      </c>
      <c r="V32" s="176">
        <f t="shared" si="18"/>
        <v>75.7</v>
      </c>
      <c r="W32" s="177">
        <f t="shared" si="19"/>
        <v>75.7</v>
      </c>
      <c r="X32" s="178">
        <f t="shared" si="20"/>
        <v>0</v>
      </c>
      <c r="Y32" s="177">
        <f t="shared" si="21"/>
        <v>0</v>
      </c>
      <c r="Z32" s="239">
        <f t="shared" si="22"/>
        <v>75.7</v>
      </c>
    </row>
    <row r="33" spans="1:26" s="5" customFormat="1" ht="12.75">
      <c r="A33" s="41">
        <f t="shared" si="12"/>
        <v>24</v>
      </c>
      <c r="B33" s="42" t="str">
        <f t="shared" si="13"/>
        <v>SPITAL JUDETEAN BAIA MARE</v>
      </c>
      <c r="C33" s="43" t="s">
        <v>34</v>
      </c>
      <c r="D33" s="43">
        <v>701460049</v>
      </c>
      <c r="E33" s="44">
        <v>42710</v>
      </c>
      <c r="F33" s="45">
        <v>152.87</v>
      </c>
      <c r="G33" s="46"/>
      <c r="H33" s="47"/>
      <c r="I33" s="46"/>
      <c r="J33" s="105">
        <f t="shared" si="14"/>
        <v>152.87</v>
      </c>
      <c r="L33" s="101">
        <f t="shared" si="15"/>
        <v>152.87</v>
      </c>
      <c r="N33" s="106">
        <f t="shared" si="11"/>
        <v>24</v>
      </c>
      <c r="O33" s="107" t="s">
        <v>30</v>
      </c>
      <c r="P33" s="108" t="s">
        <v>31</v>
      </c>
      <c r="Q33" s="113" t="s">
        <v>31</v>
      </c>
      <c r="R33" s="172" t="s">
        <v>32</v>
      </c>
      <c r="S33" s="173" t="s">
        <v>33</v>
      </c>
      <c r="T33" s="174">
        <f t="shared" si="16"/>
        <v>701460049</v>
      </c>
      <c r="U33" s="175">
        <f t="shared" si="17"/>
        <v>42710</v>
      </c>
      <c r="V33" s="176">
        <f t="shared" si="18"/>
        <v>152.87</v>
      </c>
      <c r="W33" s="177">
        <f t="shared" si="19"/>
        <v>152.87</v>
      </c>
      <c r="X33" s="178">
        <f t="shared" si="20"/>
        <v>0</v>
      </c>
      <c r="Y33" s="177">
        <f t="shared" si="21"/>
        <v>0</v>
      </c>
      <c r="Z33" s="239">
        <f t="shared" si="22"/>
        <v>152.87</v>
      </c>
    </row>
    <row r="34" spans="1:26" s="5" customFormat="1" ht="12.75">
      <c r="A34" s="41">
        <f t="shared" si="12"/>
        <v>25</v>
      </c>
      <c r="B34" s="42" t="str">
        <f t="shared" si="13"/>
        <v>SPITAL JUDETEAN BAIA MARE</v>
      </c>
      <c r="C34" s="43"/>
      <c r="D34" s="43">
        <v>110</v>
      </c>
      <c r="E34" s="44">
        <v>42733</v>
      </c>
      <c r="F34" s="45">
        <v>192.64</v>
      </c>
      <c r="G34" s="46"/>
      <c r="H34" s="47"/>
      <c r="I34" s="46"/>
      <c r="J34" s="105">
        <f t="shared" si="14"/>
        <v>192.64</v>
      </c>
      <c r="L34" s="101">
        <f t="shared" si="15"/>
        <v>192.64</v>
      </c>
      <c r="N34" s="106">
        <f t="shared" si="11"/>
        <v>25</v>
      </c>
      <c r="O34" s="107" t="s">
        <v>30</v>
      </c>
      <c r="P34" s="108" t="s">
        <v>31</v>
      </c>
      <c r="Q34" s="113" t="s">
        <v>31</v>
      </c>
      <c r="R34" s="172" t="s">
        <v>32</v>
      </c>
      <c r="S34" s="173" t="s">
        <v>33</v>
      </c>
      <c r="T34" s="174">
        <f t="shared" si="16"/>
        <v>110</v>
      </c>
      <c r="U34" s="175">
        <f t="shared" si="17"/>
        <v>42733</v>
      </c>
      <c r="V34" s="176">
        <f t="shared" si="18"/>
        <v>192.64</v>
      </c>
      <c r="W34" s="177">
        <f t="shared" si="19"/>
        <v>192.64</v>
      </c>
      <c r="X34" s="178">
        <f t="shared" si="20"/>
        <v>0</v>
      </c>
      <c r="Y34" s="177">
        <f t="shared" si="21"/>
        <v>0</v>
      </c>
      <c r="Z34" s="239">
        <f t="shared" si="22"/>
        <v>192.64</v>
      </c>
    </row>
    <row r="35" spans="1:26" s="5" customFormat="1" ht="12.75">
      <c r="A35" s="41">
        <f t="shared" si="12"/>
        <v>26</v>
      </c>
      <c r="B35" s="42" t="str">
        <f t="shared" si="13"/>
        <v>SPITAL JUDETEAN BAIA MARE</v>
      </c>
      <c r="C35" s="43"/>
      <c r="D35" s="43">
        <v>710</v>
      </c>
      <c r="E35" s="44">
        <v>42734</v>
      </c>
      <c r="F35" s="45">
        <v>126.52</v>
      </c>
      <c r="G35" s="46"/>
      <c r="H35" s="47"/>
      <c r="I35" s="46"/>
      <c r="J35" s="105">
        <f t="shared" si="14"/>
        <v>126.52</v>
      </c>
      <c r="L35" s="101">
        <f t="shared" si="15"/>
        <v>126.52</v>
      </c>
      <c r="N35" s="106">
        <f t="shared" si="11"/>
        <v>26</v>
      </c>
      <c r="O35" s="107" t="s">
        <v>30</v>
      </c>
      <c r="P35" s="108" t="s">
        <v>31</v>
      </c>
      <c r="Q35" s="113" t="s">
        <v>31</v>
      </c>
      <c r="R35" s="172" t="s">
        <v>32</v>
      </c>
      <c r="S35" s="173" t="s">
        <v>33</v>
      </c>
      <c r="T35" s="174">
        <f t="shared" si="16"/>
        <v>710</v>
      </c>
      <c r="U35" s="175">
        <f t="shared" si="17"/>
        <v>42734</v>
      </c>
      <c r="V35" s="176">
        <f t="shared" si="18"/>
        <v>126.52</v>
      </c>
      <c r="W35" s="177">
        <f t="shared" si="19"/>
        <v>126.52</v>
      </c>
      <c r="X35" s="178">
        <f t="shared" si="20"/>
        <v>0</v>
      </c>
      <c r="Y35" s="177">
        <f t="shared" si="21"/>
        <v>0</v>
      </c>
      <c r="Z35" s="239">
        <f t="shared" si="22"/>
        <v>126.52</v>
      </c>
    </row>
    <row r="36" spans="1:26" s="5" customFormat="1" ht="12.75">
      <c r="A36" s="41">
        <f t="shared" si="12"/>
        <v>27</v>
      </c>
      <c r="B36" s="42" t="str">
        <f t="shared" si="13"/>
        <v>SPITAL JUDETEAN BAIA MARE</v>
      </c>
      <c r="C36" s="43"/>
      <c r="D36" s="43">
        <v>823</v>
      </c>
      <c r="E36" s="44">
        <v>42734</v>
      </c>
      <c r="F36" s="45">
        <v>131.91</v>
      </c>
      <c r="G36" s="46"/>
      <c r="H36" s="47"/>
      <c r="I36" s="46"/>
      <c r="J36" s="105">
        <f t="shared" si="14"/>
        <v>131.91</v>
      </c>
      <c r="L36" s="101">
        <f t="shared" si="15"/>
        <v>131.91</v>
      </c>
      <c r="N36" s="106">
        <f t="shared" si="11"/>
        <v>27</v>
      </c>
      <c r="O36" s="107" t="s">
        <v>30</v>
      </c>
      <c r="P36" s="108" t="s">
        <v>31</v>
      </c>
      <c r="Q36" s="113" t="s">
        <v>31</v>
      </c>
      <c r="R36" s="172" t="s">
        <v>32</v>
      </c>
      <c r="S36" s="173" t="s">
        <v>33</v>
      </c>
      <c r="T36" s="174">
        <f t="shared" si="16"/>
        <v>823</v>
      </c>
      <c r="U36" s="175">
        <f t="shared" si="17"/>
        <v>42734</v>
      </c>
      <c r="V36" s="176">
        <f t="shared" si="18"/>
        <v>131.91</v>
      </c>
      <c r="W36" s="177">
        <f t="shared" si="19"/>
        <v>131.91</v>
      </c>
      <c r="X36" s="178">
        <f t="shared" si="20"/>
        <v>0</v>
      </c>
      <c r="Y36" s="177">
        <f t="shared" si="21"/>
        <v>0</v>
      </c>
      <c r="Z36" s="239">
        <f t="shared" si="22"/>
        <v>131.91</v>
      </c>
    </row>
    <row r="37" spans="1:26" s="5" customFormat="1" ht="12.75">
      <c r="A37" s="41">
        <f t="shared" si="12"/>
        <v>28</v>
      </c>
      <c r="B37" s="42" t="str">
        <f t="shared" si="13"/>
        <v>SPITAL JUDETEAN BAIA MARE</v>
      </c>
      <c r="C37" s="43"/>
      <c r="D37" s="43">
        <v>23</v>
      </c>
      <c r="E37" s="44">
        <v>42740</v>
      </c>
      <c r="F37" s="45">
        <v>138.18</v>
      </c>
      <c r="G37" s="46"/>
      <c r="H37" s="47"/>
      <c r="I37" s="46"/>
      <c r="J37" s="105">
        <f t="shared" si="14"/>
        <v>138.18</v>
      </c>
      <c r="L37" s="101">
        <f t="shared" si="15"/>
        <v>138.18</v>
      </c>
      <c r="N37" s="106">
        <f t="shared" si="11"/>
        <v>28</v>
      </c>
      <c r="O37" s="107" t="s">
        <v>30</v>
      </c>
      <c r="P37" s="108" t="s">
        <v>31</v>
      </c>
      <c r="Q37" s="113" t="s">
        <v>31</v>
      </c>
      <c r="R37" s="172" t="s">
        <v>32</v>
      </c>
      <c r="S37" s="173" t="s">
        <v>33</v>
      </c>
      <c r="T37" s="174">
        <f t="shared" si="16"/>
        <v>23</v>
      </c>
      <c r="U37" s="175">
        <f t="shared" si="17"/>
        <v>42740</v>
      </c>
      <c r="V37" s="176">
        <f t="shared" si="18"/>
        <v>138.18</v>
      </c>
      <c r="W37" s="177">
        <f t="shared" si="19"/>
        <v>138.18</v>
      </c>
      <c r="X37" s="178">
        <f t="shared" si="20"/>
        <v>0</v>
      </c>
      <c r="Y37" s="177">
        <f t="shared" si="21"/>
        <v>0</v>
      </c>
      <c r="Z37" s="239">
        <f t="shared" si="22"/>
        <v>138.18</v>
      </c>
    </row>
    <row r="38" spans="1:26" s="5" customFormat="1" ht="12.75">
      <c r="A38" s="41">
        <f t="shared" si="12"/>
        <v>29</v>
      </c>
      <c r="B38" s="42" t="str">
        <f t="shared" si="13"/>
        <v>SPITAL JUDETEAN BAIA MARE</v>
      </c>
      <c r="C38" s="43"/>
      <c r="D38" s="43">
        <v>8</v>
      </c>
      <c r="E38" s="44">
        <v>42741</v>
      </c>
      <c r="F38" s="45">
        <v>82.44</v>
      </c>
      <c r="G38" s="46"/>
      <c r="H38" s="47"/>
      <c r="I38" s="46"/>
      <c r="J38" s="105">
        <f t="shared" si="14"/>
        <v>82.44</v>
      </c>
      <c r="L38" s="101">
        <f t="shared" si="15"/>
        <v>82.44</v>
      </c>
      <c r="N38" s="106">
        <f t="shared" si="11"/>
        <v>29</v>
      </c>
      <c r="O38" s="107" t="s">
        <v>30</v>
      </c>
      <c r="P38" s="108" t="s">
        <v>31</v>
      </c>
      <c r="Q38" s="113" t="s">
        <v>31</v>
      </c>
      <c r="R38" s="172" t="s">
        <v>32</v>
      </c>
      <c r="S38" s="173" t="s">
        <v>33</v>
      </c>
      <c r="T38" s="174">
        <f t="shared" si="16"/>
        <v>8</v>
      </c>
      <c r="U38" s="175">
        <f t="shared" si="17"/>
        <v>42741</v>
      </c>
      <c r="V38" s="176">
        <f t="shared" si="18"/>
        <v>82.44</v>
      </c>
      <c r="W38" s="177">
        <f t="shared" si="19"/>
        <v>82.44</v>
      </c>
      <c r="X38" s="178">
        <f t="shared" si="20"/>
        <v>0</v>
      </c>
      <c r="Y38" s="177">
        <f t="shared" si="21"/>
        <v>0</v>
      </c>
      <c r="Z38" s="239">
        <f t="shared" si="22"/>
        <v>82.44</v>
      </c>
    </row>
    <row r="39" spans="1:26" s="5" customFormat="1" ht="12.75">
      <c r="A39" s="41">
        <f t="shared" si="12"/>
        <v>30</v>
      </c>
      <c r="B39" s="42" t="str">
        <f t="shared" si="13"/>
        <v>SPITAL JUDETEAN BAIA MARE</v>
      </c>
      <c r="C39" s="43"/>
      <c r="D39" s="43">
        <v>10</v>
      </c>
      <c r="E39" s="44">
        <v>42741</v>
      </c>
      <c r="F39" s="45">
        <v>338.52</v>
      </c>
      <c r="G39" s="46"/>
      <c r="H39" s="47">
        <v>126</v>
      </c>
      <c r="I39" s="46"/>
      <c r="J39" s="105">
        <f t="shared" si="14"/>
        <v>212.51999999999998</v>
      </c>
      <c r="L39" s="101">
        <f t="shared" si="15"/>
        <v>338.52</v>
      </c>
      <c r="N39" s="106">
        <f t="shared" si="11"/>
        <v>30</v>
      </c>
      <c r="O39" s="107" t="s">
        <v>30</v>
      </c>
      <c r="P39" s="108" t="s">
        <v>31</v>
      </c>
      <c r="Q39" s="113" t="s">
        <v>31</v>
      </c>
      <c r="R39" s="172" t="s">
        <v>32</v>
      </c>
      <c r="S39" s="173" t="s">
        <v>33</v>
      </c>
      <c r="T39" s="174">
        <f t="shared" si="16"/>
        <v>10</v>
      </c>
      <c r="U39" s="175">
        <f t="shared" si="17"/>
        <v>42741</v>
      </c>
      <c r="V39" s="176">
        <f t="shared" si="18"/>
        <v>338.52</v>
      </c>
      <c r="W39" s="177">
        <f t="shared" si="19"/>
        <v>338.52</v>
      </c>
      <c r="X39" s="178">
        <f t="shared" si="20"/>
        <v>0</v>
      </c>
      <c r="Y39" s="177">
        <f t="shared" si="21"/>
        <v>126</v>
      </c>
      <c r="Z39" s="239">
        <f t="shared" si="22"/>
        <v>212.51999999999998</v>
      </c>
    </row>
    <row r="40" spans="1:26" s="6" customFormat="1" ht="13.5">
      <c r="A40" s="41">
        <f aca="true" t="shared" si="23" ref="A40:A51">N40</f>
        <v>31</v>
      </c>
      <c r="B40" s="48" t="str">
        <f aca="true" t="shared" si="24" ref="B40:B51">O40</f>
        <v>TOTAL SPITAL JUDETEAN BAIA MARE</v>
      </c>
      <c r="C40" s="49"/>
      <c r="D40" s="49"/>
      <c r="E40" s="50"/>
      <c r="F40" s="51">
        <f aca="true" t="shared" si="25" ref="F40:J40">SUM(F10:F39)</f>
        <v>3065.49</v>
      </c>
      <c r="G40" s="51">
        <f t="shared" si="25"/>
        <v>0</v>
      </c>
      <c r="H40" s="51">
        <f t="shared" si="25"/>
        <v>126</v>
      </c>
      <c r="I40" s="51">
        <f t="shared" si="25"/>
        <v>61.06</v>
      </c>
      <c r="J40" s="109">
        <f t="shared" si="25"/>
        <v>2878.43</v>
      </c>
      <c r="L40" s="101">
        <f aca="true" t="shared" si="26" ref="L40:L51">F40</f>
        <v>3065.49</v>
      </c>
      <c r="N40" s="106">
        <f t="shared" si="11"/>
        <v>31</v>
      </c>
      <c r="O40" s="110" t="s">
        <v>35</v>
      </c>
      <c r="P40" s="111"/>
      <c r="Q40" s="122"/>
      <c r="R40" s="179"/>
      <c r="S40" s="180"/>
      <c r="T40" s="181"/>
      <c r="U40" s="182"/>
      <c r="V40" s="183">
        <f aca="true" t="shared" si="27" ref="V40:Z40">SUM(V10:V39)</f>
        <v>3065.49</v>
      </c>
      <c r="W40" s="183">
        <f t="shared" si="27"/>
        <v>3004.43</v>
      </c>
      <c r="X40" s="183">
        <f t="shared" si="27"/>
        <v>61.06</v>
      </c>
      <c r="Y40" s="183">
        <f t="shared" si="27"/>
        <v>126</v>
      </c>
      <c r="Z40" s="240">
        <f t="shared" si="27"/>
        <v>2878.43</v>
      </c>
    </row>
    <row r="41" spans="1:26" s="5" customFormat="1" ht="14.25" customHeight="1">
      <c r="A41" s="41">
        <f t="shared" si="23"/>
        <v>32</v>
      </c>
      <c r="B41" s="42" t="str">
        <f t="shared" si="24"/>
        <v>SPITAL MUNICIPAL SIGHET</v>
      </c>
      <c r="C41" s="43" t="s">
        <v>36</v>
      </c>
      <c r="D41" s="43">
        <v>701460052</v>
      </c>
      <c r="E41" s="44">
        <v>42723</v>
      </c>
      <c r="F41" s="45">
        <v>194.44</v>
      </c>
      <c r="G41" s="46"/>
      <c r="H41" s="47"/>
      <c r="I41" s="46"/>
      <c r="J41" s="105">
        <f aca="true" t="shared" si="28" ref="J41:J46">F41-G41-H41-I41</f>
        <v>194.44</v>
      </c>
      <c r="L41" s="101">
        <f t="shared" si="26"/>
        <v>194.44</v>
      </c>
      <c r="N41" s="106">
        <f t="shared" si="11"/>
        <v>32</v>
      </c>
      <c r="O41" s="112" t="s">
        <v>37</v>
      </c>
      <c r="P41" s="113" t="s">
        <v>38</v>
      </c>
      <c r="Q41" s="113" t="s">
        <v>38</v>
      </c>
      <c r="R41" s="172" t="s">
        <v>39</v>
      </c>
      <c r="S41" s="173" t="s">
        <v>40</v>
      </c>
      <c r="T41" s="174">
        <f aca="true" t="shared" si="29" ref="T41:T46">D41</f>
        <v>701460052</v>
      </c>
      <c r="U41" s="175">
        <f aca="true" t="shared" si="30" ref="U41:U46">IF(E41=0,"0",E41)</f>
        <v>42723</v>
      </c>
      <c r="V41" s="176">
        <f aca="true" t="shared" si="31" ref="V41:V46">F41</f>
        <v>194.44</v>
      </c>
      <c r="W41" s="177">
        <f aca="true" t="shared" si="32" ref="W41:W46">V41-X41</f>
        <v>194.44</v>
      </c>
      <c r="X41" s="178">
        <f aca="true" t="shared" si="33" ref="X41:X46">I41</f>
        <v>0</v>
      </c>
      <c r="Y41" s="177">
        <f aca="true" t="shared" si="34" ref="Y41:Y46">G41+H41</f>
        <v>0</v>
      </c>
      <c r="Z41" s="239">
        <f aca="true" t="shared" si="35" ref="Z41:Z46">W41-Y41</f>
        <v>194.44</v>
      </c>
    </row>
    <row r="42" spans="1:26" s="5" customFormat="1" ht="14.25" customHeight="1">
      <c r="A42" s="41">
        <f t="shared" si="23"/>
        <v>33</v>
      </c>
      <c r="B42" s="42" t="str">
        <f t="shared" si="24"/>
        <v>SPITAL MUNICIPAL SIGHET</v>
      </c>
      <c r="C42" s="43"/>
      <c r="D42" s="43"/>
      <c r="E42" s="44"/>
      <c r="F42" s="45"/>
      <c r="G42" s="46"/>
      <c r="H42" s="47"/>
      <c r="I42" s="46"/>
      <c r="J42" s="105">
        <f t="shared" si="28"/>
        <v>0</v>
      </c>
      <c r="L42" s="101">
        <f t="shared" si="26"/>
        <v>0</v>
      </c>
      <c r="N42" s="106">
        <f t="shared" si="11"/>
        <v>33</v>
      </c>
      <c r="O42" s="107" t="s">
        <v>37</v>
      </c>
      <c r="P42" s="113" t="s">
        <v>38</v>
      </c>
      <c r="Q42" s="113" t="s">
        <v>38</v>
      </c>
      <c r="R42" s="172" t="s">
        <v>39</v>
      </c>
      <c r="S42" s="173" t="s">
        <v>40</v>
      </c>
      <c r="T42" s="174">
        <f t="shared" si="29"/>
        <v>0</v>
      </c>
      <c r="U42" s="175" t="str">
        <f t="shared" si="30"/>
        <v>0</v>
      </c>
      <c r="V42" s="176">
        <f t="shared" si="31"/>
        <v>0</v>
      </c>
      <c r="W42" s="177">
        <f t="shared" si="32"/>
        <v>0</v>
      </c>
      <c r="X42" s="178">
        <f t="shared" si="33"/>
        <v>0</v>
      </c>
      <c r="Y42" s="177">
        <f t="shared" si="34"/>
        <v>0</v>
      </c>
      <c r="Z42" s="239">
        <f t="shared" si="35"/>
        <v>0</v>
      </c>
    </row>
    <row r="43" spans="1:26" s="6" customFormat="1" ht="13.5">
      <c r="A43" s="41">
        <f t="shared" si="23"/>
        <v>34</v>
      </c>
      <c r="B43" s="52" t="str">
        <f t="shared" si="24"/>
        <v>TOTAL SPITAL SIGHET</v>
      </c>
      <c r="C43" s="53"/>
      <c r="D43" s="53"/>
      <c r="E43" s="54"/>
      <c r="F43" s="55">
        <f aca="true" t="shared" si="36" ref="F43:J43">SUM(F41:F42)</f>
        <v>194.44</v>
      </c>
      <c r="G43" s="55">
        <f t="shared" si="36"/>
        <v>0</v>
      </c>
      <c r="H43" s="55">
        <f t="shared" si="36"/>
        <v>0</v>
      </c>
      <c r="I43" s="55">
        <f t="shared" si="36"/>
        <v>0</v>
      </c>
      <c r="J43" s="114">
        <f t="shared" si="36"/>
        <v>194.44</v>
      </c>
      <c r="L43" s="101">
        <f t="shared" si="26"/>
        <v>194.44</v>
      </c>
      <c r="N43" s="106">
        <f t="shared" si="11"/>
        <v>34</v>
      </c>
      <c r="O43" s="115" t="s">
        <v>41</v>
      </c>
      <c r="P43" s="116"/>
      <c r="Q43" s="116"/>
      <c r="R43" s="184"/>
      <c r="S43" s="185"/>
      <c r="T43" s="186"/>
      <c r="U43" s="187"/>
      <c r="V43" s="188">
        <f aca="true" t="shared" si="37" ref="V43:Z43">SUM(V41:V42)</f>
        <v>194.44</v>
      </c>
      <c r="W43" s="188">
        <f t="shared" si="37"/>
        <v>194.44</v>
      </c>
      <c r="X43" s="188">
        <f t="shared" si="37"/>
        <v>0</v>
      </c>
      <c r="Y43" s="241">
        <f t="shared" si="37"/>
        <v>0</v>
      </c>
      <c r="Z43" s="242">
        <f t="shared" si="37"/>
        <v>194.44</v>
      </c>
    </row>
    <row r="44" spans="1:26" s="5" customFormat="1" ht="14.25" customHeight="1">
      <c r="A44" s="41">
        <f t="shared" si="23"/>
        <v>35</v>
      </c>
      <c r="B44" s="42" t="str">
        <f t="shared" si="24"/>
        <v>SPITAL PNEUMOFTIZIOLOGIE BAIA MARE</v>
      </c>
      <c r="C44" s="43" t="s">
        <v>42</v>
      </c>
      <c r="D44" s="43">
        <v>107</v>
      </c>
      <c r="E44" s="44">
        <v>42723</v>
      </c>
      <c r="F44" s="45">
        <v>139.31</v>
      </c>
      <c r="G44" s="46"/>
      <c r="H44" s="47"/>
      <c r="I44" s="46"/>
      <c r="J44" s="105">
        <v>139.31</v>
      </c>
      <c r="L44" s="101">
        <f t="shared" si="26"/>
        <v>139.31</v>
      </c>
      <c r="N44" s="106">
        <f t="shared" si="11"/>
        <v>35</v>
      </c>
      <c r="O44" s="117" t="s">
        <v>43</v>
      </c>
      <c r="P44" s="118" t="s">
        <v>31</v>
      </c>
      <c r="Q44" s="189" t="s">
        <v>31</v>
      </c>
      <c r="R44" s="165" t="s">
        <v>44</v>
      </c>
      <c r="S44" s="190" t="s">
        <v>45</v>
      </c>
      <c r="T44" s="167">
        <f t="shared" si="29"/>
        <v>107</v>
      </c>
      <c r="U44" s="168">
        <f t="shared" si="30"/>
        <v>42723</v>
      </c>
      <c r="V44" s="169">
        <f t="shared" si="31"/>
        <v>139.31</v>
      </c>
      <c r="W44" s="170">
        <f t="shared" si="32"/>
        <v>139.31</v>
      </c>
      <c r="X44" s="171">
        <f t="shared" si="33"/>
        <v>0</v>
      </c>
      <c r="Y44" s="170">
        <f t="shared" si="34"/>
        <v>0</v>
      </c>
      <c r="Z44" s="238">
        <f t="shared" si="35"/>
        <v>139.31</v>
      </c>
    </row>
    <row r="45" spans="1:26" s="5" customFormat="1" ht="14.25" customHeight="1">
      <c r="A45" s="41">
        <f t="shared" si="23"/>
        <v>36</v>
      </c>
      <c r="B45" s="42" t="str">
        <f t="shared" si="24"/>
        <v>SPITAL PNEUMOFTIZIOLOGIE BAIA MARE</v>
      </c>
      <c r="C45" s="43"/>
      <c r="D45" s="43"/>
      <c r="E45" s="44"/>
      <c r="F45" s="45"/>
      <c r="G45" s="46"/>
      <c r="H45" s="47"/>
      <c r="I45" s="46"/>
      <c r="J45" s="105">
        <f t="shared" si="28"/>
        <v>0</v>
      </c>
      <c r="L45" s="101">
        <f t="shared" si="26"/>
        <v>0</v>
      </c>
      <c r="N45" s="106">
        <f t="shared" si="11"/>
        <v>36</v>
      </c>
      <c r="O45" s="119" t="s">
        <v>43</v>
      </c>
      <c r="P45" s="113" t="s">
        <v>31</v>
      </c>
      <c r="Q45" s="191" t="s">
        <v>31</v>
      </c>
      <c r="R45" s="172" t="s">
        <v>44</v>
      </c>
      <c r="S45" s="192" t="s">
        <v>45</v>
      </c>
      <c r="T45" s="174">
        <f t="shared" si="29"/>
        <v>0</v>
      </c>
      <c r="U45" s="175" t="str">
        <f t="shared" si="30"/>
        <v>0</v>
      </c>
      <c r="V45" s="176">
        <f t="shared" si="31"/>
        <v>0</v>
      </c>
      <c r="W45" s="177">
        <f t="shared" si="32"/>
        <v>0</v>
      </c>
      <c r="X45" s="178">
        <f t="shared" si="33"/>
        <v>0</v>
      </c>
      <c r="Y45" s="177">
        <f t="shared" si="34"/>
        <v>0</v>
      </c>
      <c r="Z45" s="239">
        <f t="shared" si="35"/>
        <v>0</v>
      </c>
    </row>
    <row r="46" spans="1:26" s="5" customFormat="1" ht="14.25" customHeight="1">
      <c r="A46" s="41">
        <f t="shared" si="23"/>
        <v>37</v>
      </c>
      <c r="B46" s="42" t="str">
        <f t="shared" si="24"/>
        <v>SPITAL PNEUMOFTIZIOLOGIE BAIA MARE</v>
      </c>
      <c r="C46" s="43"/>
      <c r="D46" s="43"/>
      <c r="E46" s="44"/>
      <c r="F46" s="45"/>
      <c r="G46" s="46"/>
      <c r="H46" s="47"/>
      <c r="I46" s="46"/>
      <c r="J46" s="105">
        <f t="shared" si="28"/>
        <v>0</v>
      </c>
      <c r="L46" s="101">
        <f t="shared" si="26"/>
        <v>0</v>
      </c>
      <c r="N46" s="106">
        <f t="shared" si="11"/>
        <v>37</v>
      </c>
      <c r="O46" s="119" t="s">
        <v>43</v>
      </c>
      <c r="P46" s="113" t="s">
        <v>31</v>
      </c>
      <c r="Q46" s="191" t="s">
        <v>31</v>
      </c>
      <c r="R46" s="172" t="s">
        <v>44</v>
      </c>
      <c r="S46" s="192" t="s">
        <v>45</v>
      </c>
      <c r="T46" s="174">
        <f t="shared" si="29"/>
        <v>0</v>
      </c>
      <c r="U46" s="175" t="str">
        <f t="shared" si="30"/>
        <v>0</v>
      </c>
      <c r="V46" s="176">
        <f t="shared" si="31"/>
        <v>0</v>
      </c>
      <c r="W46" s="177">
        <f t="shared" si="32"/>
        <v>0</v>
      </c>
      <c r="X46" s="178">
        <f t="shared" si="33"/>
        <v>0</v>
      </c>
      <c r="Y46" s="177">
        <f t="shared" si="34"/>
        <v>0</v>
      </c>
      <c r="Z46" s="239">
        <f t="shared" si="35"/>
        <v>0</v>
      </c>
    </row>
    <row r="47" spans="1:26" s="6" customFormat="1" ht="13.5">
      <c r="A47" s="41">
        <f t="shared" si="23"/>
        <v>38</v>
      </c>
      <c r="B47" s="52" t="str">
        <f t="shared" si="24"/>
        <v>TOTAL SPITAL PNEUMOFTIZIOLOGIE</v>
      </c>
      <c r="C47" s="53"/>
      <c r="D47" s="53"/>
      <c r="E47" s="54"/>
      <c r="F47" s="55">
        <f aca="true" t="shared" si="38" ref="F47:J47">SUM(F44:F46)</f>
        <v>139.31</v>
      </c>
      <c r="G47" s="55">
        <f t="shared" si="38"/>
        <v>0</v>
      </c>
      <c r="H47" s="55">
        <f t="shared" si="38"/>
        <v>0</v>
      </c>
      <c r="I47" s="55">
        <f t="shared" si="38"/>
        <v>0</v>
      </c>
      <c r="J47" s="114">
        <f t="shared" si="38"/>
        <v>139.31</v>
      </c>
      <c r="L47" s="101">
        <f t="shared" si="26"/>
        <v>139.31</v>
      </c>
      <c r="N47" s="106">
        <f t="shared" si="11"/>
        <v>38</v>
      </c>
      <c r="O47" s="120" t="s">
        <v>46</v>
      </c>
      <c r="P47" s="116"/>
      <c r="Q47" s="116"/>
      <c r="R47" s="193"/>
      <c r="S47" s="185"/>
      <c r="T47" s="186"/>
      <c r="U47" s="187"/>
      <c r="V47" s="188">
        <f aca="true" t="shared" si="39" ref="V47:Z47">SUM(V44:V46)</f>
        <v>139.31</v>
      </c>
      <c r="W47" s="188">
        <f t="shared" si="39"/>
        <v>139.31</v>
      </c>
      <c r="X47" s="188">
        <f t="shared" si="39"/>
        <v>0</v>
      </c>
      <c r="Y47" s="241">
        <f t="shared" si="39"/>
        <v>0</v>
      </c>
      <c r="Z47" s="242">
        <f t="shared" si="39"/>
        <v>139.31</v>
      </c>
    </row>
    <row r="48" spans="1:26" s="6" customFormat="1" ht="12.75">
      <c r="A48" s="41">
        <f t="shared" si="23"/>
        <v>39</v>
      </c>
      <c r="B48" s="42" t="str">
        <f t="shared" si="24"/>
        <v>SERV.JUD.PUB. DE AMBULANTA MM</v>
      </c>
      <c r="C48" s="43" t="s">
        <v>47</v>
      </c>
      <c r="D48" s="43">
        <v>5350</v>
      </c>
      <c r="E48" s="44">
        <v>42709</v>
      </c>
      <c r="F48" s="45">
        <v>567.82</v>
      </c>
      <c r="G48" s="46"/>
      <c r="H48" s="47"/>
      <c r="I48" s="46"/>
      <c r="J48" s="105">
        <f>F48-G48-H48-I48</f>
        <v>567.82</v>
      </c>
      <c r="L48" s="101">
        <f t="shared" si="26"/>
        <v>567.82</v>
      </c>
      <c r="N48" s="106">
        <f t="shared" si="11"/>
        <v>39</v>
      </c>
      <c r="O48" s="112" t="s">
        <v>48</v>
      </c>
      <c r="P48" s="121" t="s">
        <v>31</v>
      </c>
      <c r="Q48" s="121" t="s">
        <v>31</v>
      </c>
      <c r="R48" s="194" t="s">
        <v>49</v>
      </c>
      <c r="S48" s="195" t="s">
        <v>50</v>
      </c>
      <c r="T48" s="196">
        <f>D48</f>
        <v>5350</v>
      </c>
      <c r="U48" s="197">
        <f>IF(E48=0,"0",E48)</f>
        <v>42709</v>
      </c>
      <c r="V48" s="198">
        <f>F48</f>
        <v>567.82</v>
      </c>
      <c r="W48" s="199">
        <f>V48-X48</f>
        <v>567.82</v>
      </c>
      <c r="X48" s="200">
        <f>I48</f>
        <v>0</v>
      </c>
      <c r="Y48" s="199">
        <f>G48+H48</f>
        <v>0</v>
      </c>
      <c r="Z48" s="243">
        <f>W48-Y48</f>
        <v>567.82</v>
      </c>
    </row>
    <row r="49" spans="1:26" s="6" customFormat="1" ht="12.75">
      <c r="A49" s="41">
        <f t="shared" si="23"/>
        <v>40</v>
      </c>
      <c r="B49" s="42" t="str">
        <f t="shared" si="24"/>
        <v>SERV.JUD.PUB. DE AMBULANTA MM</v>
      </c>
      <c r="C49" s="43"/>
      <c r="D49" s="43"/>
      <c r="E49" s="44"/>
      <c r="F49" s="45"/>
      <c r="G49" s="46"/>
      <c r="H49" s="47"/>
      <c r="I49" s="46"/>
      <c r="J49" s="105">
        <f>F49-G49-H49-I49</f>
        <v>0</v>
      </c>
      <c r="L49" s="101">
        <f t="shared" si="26"/>
        <v>0</v>
      </c>
      <c r="N49" s="106">
        <f t="shared" si="11"/>
        <v>40</v>
      </c>
      <c r="O49" s="107" t="s">
        <v>48</v>
      </c>
      <c r="P49" s="113" t="s">
        <v>31</v>
      </c>
      <c r="Q49" s="113" t="s">
        <v>31</v>
      </c>
      <c r="R49" s="201" t="s">
        <v>49</v>
      </c>
      <c r="S49" s="173" t="s">
        <v>50</v>
      </c>
      <c r="T49" s="174">
        <f>D49</f>
        <v>0</v>
      </c>
      <c r="U49" s="175" t="str">
        <f>IF(E49=0,"0",E49)</f>
        <v>0</v>
      </c>
      <c r="V49" s="176">
        <f>F49</f>
        <v>0</v>
      </c>
      <c r="W49" s="177">
        <f>V49-X49</f>
        <v>0</v>
      </c>
      <c r="X49" s="178">
        <f>I49</f>
        <v>0</v>
      </c>
      <c r="Y49" s="177">
        <f>G49+H49</f>
        <v>0</v>
      </c>
      <c r="Z49" s="239">
        <f>W49-Y49</f>
        <v>0</v>
      </c>
    </row>
    <row r="50" spans="1:26" s="6" customFormat="1" ht="13.5">
      <c r="A50" s="56">
        <f t="shared" si="23"/>
        <v>41</v>
      </c>
      <c r="B50" s="52" t="str">
        <f t="shared" si="24"/>
        <v>TOTAL SERV.JUD.PUB. DE AMBULANTA MM</v>
      </c>
      <c r="C50" s="53"/>
      <c r="D50" s="53"/>
      <c r="E50" s="54"/>
      <c r="F50" s="55">
        <f aca="true" t="shared" si="40" ref="F50:J50">SUM(F48:F49)</f>
        <v>567.82</v>
      </c>
      <c r="G50" s="55">
        <f t="shared" si="40"/>
        <v>0</v>
      </c>
      <c r="H50" s="55">
        <f t="shared" si="40"/>
        <v>0</v>
      </c>
      <c r="I50" s="55">
        <f t="shared" si="40"/>
        <v>0</v>
      </c>
      <c r="J50" s="114">
        <f t="shared" si="40"/>
        <v>567.82</v>
      </c>
      <c r="L50" s="101">
        <f t="shared" si="26"/>
        <v>567.82</v>
      </c>
      <c r="N50" s="106">
        <f t="shared" si="11"/>
        <v>41</v>
      </c>
      <c r="O50" s="110" t="s">
        <v>51</v>
      </c>
      <c r="P50" s="122"/>
      <c r="Q50" s="122"/>
      <c r="R50" s="202"/>
      <c r="S50" s="203"/>
      <c r="T50" s="181"/>
      <c r="U50" s="182"/>
      <c r="V50" s="183">
        <f aca="true" t="shared" si="41" ref="V50:Z50">SUM(V48:V49)</f>
        <v>567.82</v>
      </c>
      <c r="W50" s="183">
        <f t="shared" si="41"/>
        <v>567.82</v>
      </c>
      <c r="X50" s="183">
        <f t="shared" si="41"/>
        <v>0</v>
      </c>
      <c r="Y50" s="183">
        <f t="shared" si="41"/>
        <v>0</v>
      </c>
      <c r="Z50" s="240">
        <f t="shared" si="41"/>
        <v>567.82</v>
      </c>
    </row>
    <row r="51" spans="1:26" s="7" customFormat="1" ht="13.5">
      <c r="A51" s="57">
        <f t="shared" si="23"/>
        <v>42</v>
      </c>
      <c r="B51" s="58" t="str">
        <f t="shared" si="24"/>
        <v>TOTAL</v>
      </c>
      <c r="C51" s="59"/>
      <c r="D51" s="59"/>
      <c r="E51" s="60"/>
      <c r="F51" s="61">
        <f aca="true" t="shared" si="42" ref="F51:J51">SUM(F10:F50)/2</f>
        <v>3967.0599999999995</v>
      </c>
      <c r="G51" s="61">
        <f t="shared" si="42"/>
        <v>0</v>
      </c>
      <c r="H51" s="61">
        <f t="shared" si="42"/>
        <v>126</v>
      </c>
      <c r="I51" s="61">
        <f t="shared" si="42"/>
        <v>61.06</v>
      </c>
      <c r="J51" s="61">
        <f t="shared" si="42"/>
        <v>3779.9999999999995</v>
      </c>
      <c r="L51" s="101">
        <f t="shared" si="26"/>
        <v>3967.0599999999995</v>
      </c>
      <c r="N51" s="106">
        <f t="shared" si="11"/>
        <v>42</v>
      </c>
      <c r="O51" s="123" t="s">
        <v>52</v>
      </c>
      <c r="P51" s="124"/>
      <c r="Q51" s="124"/>
      <c r="R51" s="204"/>
      <c r="S51" s="204"/>
      <c r="T51" s="205"/>
      <c r="U51" s="206"/>
      <c r="V51" s="207">
        <f aca="true" t="shared" si="43" ref="V51:Z51">SUM(V10:V50)/2</f>
        <v>3967.0599999999995</v>
      </c>
      <c r="W51" s="207">
        <f t="shared" si="43"/>
        <v>3905.9999999999995</v>
      </c>
      <c r="X51" s="207">
        <f t="shared" si="43"/>
        <v>61.06</v>
      </c>
      <c r="Y51" s="207">
        <f t="shared" si="43"/>
        <v>126</v>
      </c>
      <c r="Z51" s="207">
        <f t="shared" si="43"/>
        <v>3779.9999999999995</v>
      </c>
    </row>
    <row r="52" spans="1:26" s="7" customFormat="1" ht="12.75">
      <c r="A52" s="62"/>
      <c r="B52" s="63"/>
      <c r="C52" s="64"/>
      <c r="D52" s="64"/>
      <c r="E52" s="64"/>
      <c r="F52" s="65"/>
      <c r="G52" s="65"/>
      <c r="H52" s="65"/>
      <c r="I52" s="65"/>
      <c r="J52" s="65"/>
      <c r="L52" s="125"/>
      <c r="N52" s="126"/>
      <c r="O52" s="127"/>
      <c r="P52" s="128"/>
      <c r="Q52" s="128"/>
      <c r="R52" s="208"/>
      <c r="S52" s="208"/>
      <c r="T52" s="209"/>
      <c r="U52" s="209"/>
      <c r="V52" s="210"/>
      <c r="W52" s="210"/>
      <c r="X52" s="210"/>
      <c r="Y52" s="210"/>
      <c r="Z52" s="210"/>
    </row>
    <row r="53" spans="1:26" s="8" customFormat="1" ht="12" hidden="1">
      <c r="A53" s="66"/>
      <c r="B53" s="67" t="s">
        <v>53</v>
      </c>
      <c r="C53" s="68" t="s">
        <v>54</v>
      </c>
      <c r="D53" s="68"/>
      <c r="F53" s="68" t="s">
        <v>55</v>
      </c>
      <c r="I53" s="129" t="s">
        <v>56</v>
      </c>
      <c r="J53" s="130"/>
      <c r="L53" s="131"/>
      <c r="N53" s="2"/>
      <c r="O53" s="90" t="s">
        <v>57</v>
      </c>
      <c r="P53" s="90"/>
      <c r="Q53" s="90"/>
      <c r="R53" s="90"/>
      <c r="S53" s="90"/>
      <c r="T53" s="90"/>
      <c r="U53" s="211"/>
      <c r="V53" s="90"/>
      <c r="W53" s="20"/>
      <c r="X53" s="2"/>
      <c r="Y53" s="2"/>
      <c r="Z53" s="2"/>
    </row>
    <row r="54" spans="1:26" s="8" customFormat="1" ht="12.75" hidden="1">
      <c r="A54" s="69"/>
      <c r="B54" s="70" t="s">
        <v>58</v>
      </c>
      <c r="C54" s="71" t="s">
        <v>59</v>
      </c>
      <c r="D54" s="71"/>
      <c r="F54" s="67" t="s">
        <v>60</v>
      </c>
      <c r="I54" s="129" t="s">
        <v>61</v>
      </c>
      <c r="J54" s="130"/>
      <c r="L54" s="132"/>
      <c r="N54" s="2"/>
      <c r="O54" s="2"/>
      <c r="P54" s="2"/>
      <c r="Q54" s="2"/>
      <c r="R54" s="2"/>
      <c r="S54" s="2"/>
      <c r="T54" s="153"/>
      <c r="U54" s="154"/>
      <c r="V54" s="20"/>
      <c r="W54" s="20"/>
      <c r="X54" s="2"/>
      <c r="Y54" s="2"/>
      <c r="Z54" s="2"/>
    </row>
    <row r="55" spans="1:26" ht="12.75" hidden="1">
      <c r="A55" s="69"/>
      <c r="C55" s="71" t="s">
        <v>62</v>
      </c>
      <c r="D55" s="71"/>
      <c r="F55" s="72" t="s">
        <v>63</v>
      </c>
      <c r="I55" s="133"/>
      <c r="K55" s="134"/>
      <c r="L55" s="135"/>
      <c r="N55" s="2"/>
      <c r="O55" s="136" t="s">
        <v>64</v>
      </c>
      <c r="P55" s="137"/>
      <c r="Q55" s="212" t="s">
        <v>65</v>
      </c>
      <c r="R55" s="213"/>
      <c r="S55" s="214" t="s">
        <v>14</v>
      </c>
      <c r="T55" s="215"/>
      <c r="U55" s="215"/>
      <c r="V55" s="216"/>
      <c r="W55" s="215" t="s">
        <v>66</v>
      </c>
      <c r="X55" s="215"/>
      <c r="Y55" s="215"/>
      <c r="Z55" s="216"/>
    </row>
    <row r="56" spans="1:26" ht="12.75" hidden="1">
      <c r="A56" s="73"/>
      <c r="B56" s="74"/>
      <c r="C56" s="2"/>
      <c r="D56" s="2"/>
      <c r="E56" s="75"/>
      <c r="I56" s="20"/>
      <c r="K56" s="134"/>
      <c r="N56" s="2"/>
      <c r="O56" s="138" t="s">
        <v>67</v>
      </c>
      <c r="P56" s="139"/>
      <c r="Q56" s="217" t="s">
        <v>68</v>
      </c>
      <c r="R56" s="218"/>
      <c r="S56" s="219"/>
      <c r="T56" s="220"/>
      <c r="U56" s="220"/>
      <c r="V56" s="221"/>
      <c r="W56" s="218" t="s">
        <v>69</v>
      </c>
      <c r="X56" s="218"/>
      <c r="Y56" s="218"/>
      <c r="Z56" s="244"/>
    </row>
    <row r="57" spans="1:26" ht="12.75" hidden="1">
      <c r="A57" s="73"/>
      <c r="B57" s="2"/>
      <c r="C57" s="2"/>
      <c r="D57" s="2"/>
      <c r="E57" s="20"/>
      <c r="I57" s="140"/>
      <c r="N57" s="2"/>
      <c r="O57" s="141"/>
      <c r="P57" s="142"/>
      <c r="Q57" s="141"/>
      <c r="R57" s="142"/>
      <c r="S57" s="141"/>
      <c r="T57" s="142"/>
      <c r="U57" s="222"/>
      <c r="V57" s="223"/>
      <c r="W57" s="142"/>
      <c r="X57" s="142"/>
      <c r="Y57" s="245"/>
      <c r="Z57" s="246"/>
    </row>
    <row r="58" spans="1:26" ht="12.75" hidden="1">
      <c r="A58" s="73"/>
      <c r="B58" s="2"/>
      <c r="C58" s="2"/>
      <c r="D58" s="2"/>
      <c r="E58" s="20"/>
      <c r="I58" s="143"/>
      <c r="K58" s="144"/>
      <c r="N58" s="2"/>
      <c r="O58" s="145"/>
      <c r="P58" s="146"/>
      <c r="Q58" s="145"/>
      <c r="R58" s="146"/>
      <c r="S58" s="145"/>
      <c r="T58" s="146"/>
      <c r="U58" s="224"/>
      <c r="V58" s="225"/>
      <c r="W58" s="146"/>
      <c r="X58" s="146"/>
      <c r="Y58" s="247"/>
      <c r="Z58" s="248"/>
    </row>
    <row r="59" spans="1:26" ht="12.75" hidden="1">
      <c r="A59" s="73"/>
      <c r="B59" s="2"/>
      <c r="C59" s="2"/>
      <c r="D59" s="2"/>
      <c r="E59" s="19"/>
      <c r="F59" s="75"/>
      <c r="I59" s="143"/>
      <c r="N59" s="2"/>
      <c r="O59" s="2"/>
      <c r="P59" s="2"/>
      <c r="Q59" s="2"/>
      <c r="R59" s="2"/>
      <c r="S59" s="2"/>
      <c r="T59" s="153"/>
      <c r="U59" s="154"/>
      <c r="V59" s="20"/>
      <c r="W59" s="20"/>
      <c r="X59" s="2"/>
      <c r="Y59" s="2"/>
      <c r="Z59" s="2"/>
    </row>
    <row r="60" spans="1:26" ht="12.75" hidden="1">
      <c r="A60" s="73"/>
      <c r="B60" s="76"/>
      <c r="C60" s="77"/>
      <c r="D60" s="77"/>
      <c r="E60" s="78"/>
      <c r="F60" s="75"/>
      <c r="I60" s="143"/>
      <c r="N60" s="90"/>
      <c r="O60" s="147" t="s">
        <v>70</v>
      </c>
      <c r="P60" s="4"/>
      <c r="R60" s="147" t="s">
        <v>71</v>
      </c>
      <c r="T60" s="4"/>
      <c r="U60" s="147" t="s">
        <v>72</v>
      </c>
      <c r="V60" s="4"/>
      <c r="X60" s="147" t="s">
        <v>73</v>
      </c>
      <c r="Y60" s="134"/>
      <c r="Z60" s="233"/>
    </row>
    <row r="61" spans="9:26" ht="12.75" hidden="1">
      <c r="I61" s="148"/>
      <c r="N61" s="90"/>
      <c r="O61" s="134"/>
      <c r="P61" s="134"/>
      <c r="R61" s="134"/>
      <c r="T61" s="226"/>
      <c r="U61" s="134"/>
      <c r="V61" s="227"/>
      <c r="Y61" s="134"/>
      <c r="Z61" s="90"/>
    </row>
    <row r="62" spans="9:26" ht="12.75" hidden="1">
      <c r="I62" s="149"/>
      <c r="N62" s="90"/>
      <c r="O62" s="150" t="s">
        <v>26</v>
      </c>
      <c r="P62" s="150"/>
      <c r="R62" s="228" t="s">
        <v>26</v>
      </c>
      <c r="T62" s="229"/>
      <c r="U62" s="150" t="s">
        <v>26</v>
      </c>
      <c r="V62" s="230"/>
      <c r="W62" s="228"/>
      <c r="Y62" s="134"/>
      <c r="Z62" s="90"/>
    </row>
    <row r="63" spans="10:26" ht="12.75" hidden="1">
      <c r="J63" s="151"/>
      <c r="N63" s="90"/>
      <c r="O63" s="150" t="s">
        <v>74</v>
      </c>
      <c r="P63" s="150"/>
      <c r="R63" s="228" t="s">
        <v>74</v>
      </c>
      <c r="T63" s="228"/>
      <c r="U63" s="150" t="s">
        <v>74</v>
      </c>
      <c r="V63" s="230"/>
      <c r="W63" s="150"/>
      <c r="X63" s="231" t="s">
        <v>75</v>
      </c>
      <c r="Y63" s="134"/>
      <c r="Z63" s="90"/>
    </row>
    <row r="64" spans="2:26" ht="12.75" hidden="1">
      <c r="B64" s="79"/>
      <c r="I64" s="75"/>
      <c r="J64" s="152"/>
      <c r="N64" s="90"/>
      <c r="O64" s="150" t="s">
        <v>76</v>
      </c>
      <c r="P64" s="150"/>
      <c r="R64" s="228" t="s">
        <v>77</v>
      </c>
      <c r="T64" s="229"/>
      <c r="U64" s="150" t="s">
        <v>78</v>
      </c>
      <c r="V64" s="230"/>
      <c r="W64" s="230"/>
      <c r="X64" s="232" t="s">
        <v>79</v>
      </c>
      <c r="Y64" s="134"/>
      <c r="Z64" s="90"/>
    </row>
    <row r="65" spans="2:26" ht="12.75" hidden="1">
      <c r="B65" s="79"/>
      <c r="J65" s="249"/>
      <c r="N65" s="90"/>
      <c r="O65" s="150"/>
      <c r="P65" s="150"/>
      <c r="R65" s="228"/>
      <c r="T65" s="229"/>
      <c r="U65" s="150"/>
      <c r="V65" s="230"/>
      <c r="W65" s="230"/>
      <c r="X65" s="150"/>
      <c r="Y65" s="134"/>
      <c r="Z65" s="90"/>
    </row>
    <row r="66" spans="2:26" ht="12.75" hidden="1">
      <c r="B66" s="79"/>
      <c r="I66" s="250" t="s">
        <v>80</v>
      </c>
      <c r="J66" s="251" t="str">
        <f>IF(J51=J67,"OK","ATENŢIE")</f>
        <v>OK</v>
      </c>
      <c r="N66" s="90"/>
      <c r="O66" s="150"/>
      <c r="P66" s="150"/>
      <c r="R66" s="228"/>
      <c r="T66" s="229"/>
      <c r="U66" s="150"/>
      <c r="V66" s="230"/>
      <c r="W66" s="230"/>
      <c r="X66" s="150"/>
      <c r="Y66" s="134"/>
      <c r="Z66" s="90"/>
    </row>
    <row r="67" spans="2:26" ht="12.75" hidden="1">
      <c r="B67" s="79"/>
      <c r="I67" s="250"/>
      <c r="J67" s="252">
        <f>F51-G51-H51-I51</f>
        <v>3779.9999999999995</v>
      </c>
      <c r="N67" s="90"/>
      <c r="P67" s="150"/>
      <c r="R67" s="228"/>
      <c r="T67" s="229"/>
      <c r="U67" s="150"/>
      <c r="V67" s="230"/>
      <c r="W67" s="230"/>
      <c r="X67" s="150"/>
      <c r="Y67" s="134"/>
      <c r="Z67" s="90"/>
    </row>
    <row r="68" spans="2:26" ht="12.75" hidden="1">
      <c r="B68" s="79"/>
      <c r="N68" s="90"/>
      <c r="P68" s="150"/>
      <c r="R68" s="228"/>
      <c r="T68" s="229"/>
      <c r="U68" s="150"/>
      <c r="V68" s="230"/>
      <c r="W68" s="230"/>
      <c r="X68" s="150"/>
      <c r="Y68" s="134"/>
      <c r="Z68" s="90"/>
    </row>
    <row r="69" spans="2:26" ht="12.75" hidden="1">
      <c r="B69" s="74"/>
      <c r="N69" s="90"/>
      <c r="O69" s="253"/>
      <c r="P69" s="134"/>
      <c r="Q69" s="134"/>
      <c r="R69" s="134"/>
      <c r="S69" s="134"/>
      <c r="T69" s="226"/>
      <c r="U69" s="255"/>
      <c r="V69" s="227"/>
      <c r="W69" s="227"/>
      <c r="X69" s="134"/>
      <c r="Y69" s="134"/>
      <c r="Z69" s="90"/>
    </row>
    <row r="70" spans="2:26" ht="12.75">
      <c r="B70" s="148"/>
      <c r="N70" s="90"/>
      <c r="O70" s="150"/>
      <c r="P70" s="134"/>
      <c r="Q70" s="134"/>
      <c r="R70" s="134"/>
      <c r="S70" s="134"/>
      <c r="T70" s="226"/>
      <c r="Z70" s="2"/>
    </row>
    <row r="71" spans="2:26" ht="12.75">
      <c r="B71" s="11"/>
      <c r="N71" s="90"/>
      <c r="O71" s="150"/>
      <c r="P71" s="134"/>
      <c r="Q71" s="134"/>
      <c r="R71" s="134"/>
      <c r="S71" s="134"/>
      <c r="T71" s="226"/>
      <c r="Z71" s="2"/>
    </row>
    <row r="72" spans="2:20" ht="12.75">
      <c r="B72" s="11"/>
      <c r="N72" s="134"/>
      <c r="P72" s="134"/>
      <c r="Q72" s="134"/>
      <c r="R72" s="134"/>
      <c r="S72" s="134"/>
      <c r="T72" s="226"/>
    </row>
    <row r="73" spans="2:20" ht="12.75">
      <c r="B73" s="11"/>
      <c r="N73" s="254"/>
      <c r="P73" s="254"/>
      <c r="Q73" s="254"/>
      <c r="R73" s="254"/>
      <c r="S73" s="254"/>
      <c r="T73" s="256"/>
    </row>
    <row r="74" spans="2:26" ht="12.75">
      <c r="B74" s="75"/>
      <c r="N74" s="254"/>
      <c r="P74" s="254"/>
      <c r="Q74" s="254"/>
      <c r="R74" s="254"/>
      <c r="S74" s="254"/>
      <c r="T74" s="256"/>
      <c r="U74" s="257" t="s">
        <v>80</v>
      </c>
      <c r="V74" s="258" t="str">
        <f aca="true" t="shared" si="44" ref="V74:Z74">IF(V51=V75,"OK","ATENŢIE")</f>
        <v>OK</v>
      </c>
      <c r="W74" s="258" t="str">
        <f t="shared" si="44"/>
        <v>OK</v>
      </c>
      <c r="X74" s="259"/>
      <c r="Y74" s="258" t="str">
        <f t="shared" si="44"/>
        <v>OK</v>
      </c>
      <c r="Z74" s="258" t="str">
        <f t="shared" si="44"/>
        <v>OK</v>
      </c>
    </row>
    <row r="75" spans="2:26" ht="12.75">
      <c r="B75" s="75"/>
      <c r="N75" s="8"/>
      <c r="P75" s="8"/>
      <c r="Q75" s="8"/>
      <c r="R75" s="8"/>
      <c r="S75" s="8"/>
      <c r="T75" s="260"/>
      <c r="U75" s="257"/>
      <c r="V75" s="261">
        <f>F51</f>
        <v>3967.0599999999995</v>
      </c>
      <c r="W75" s="262">
        <f>F51-I51</f>
        <v>3905.9999999999995</v>
      </c>
      <c r="X75" s="259"/>
      <c r="Y75" s="262">
        <f>G51+H51</f>
        <v>126</v>
      </c>
      <c r="Z75" s="262">
        <f>J51</f>
        <v>3779.9999999999995</v>
      </c>
    </row>
    <row r="76" spans="14:25" ht="12.75">
      <c r="N76" s="8"/>
      <c r="O76" s="8"/>
      <c r="P76" s="8"/>
      <c r="Q76" s="8"/>
      <c r="R76" s="8"/>
      <c r="S76" s="8"/>
      <c r="T76" s="260"/>
      <c r="Y76" s="134"/>
    </row>
    <row r="77" spans="14:26" ht="12.75">
      <c r="N77" s="8"/>
      <c r="O77" s="8"/>
      <c r="P77" s="8"/>
      <c r="Q77" s="8"/>
      <c r="R77" s="8"/>
      <c r="S77" s="8"/>
      <c r="T77" s="260"/>
      <c r="U77" s="263"/>
      <c r="V77" s="254"/>
      <c r="W77" s="254"/>
      <c r="X77" s="254"/>
      <c r="Y77" s="254"/>
      <c r="Z77" s="259" t="str">
        <f>IF(Z51=Z78,"OK","ATENŢIE")</f>
        <v>OK</v>
      </c>
    </row>
    <row r="78" spans="21:26" ht="12.75">
      <c r="U78" s="263"/>
      <c r="V78" s="264"/>
      <c r="W78" s="264"/>
      <c r="X78" s="254"/>
      <c r="Y78" s="254"/>
      <c r="Z78" s="265">
        <f>W51-Y51</f>
        <v>3779.9999999999995</v>
      </c>
    </row>
    <row r="85" spans="5:23" ht="12.75">
      <c r="E85" s="9"/>
      <c r="F85" s="9"/>
      <c r="G85" s="9"/>
      <c r="H85" s="9"/>
      <c r="I85" s="9"/>
      <c r="J85" s="9"/>
      <c r="L85" s="9"/>
      <c r="T85" s="9"/>
      <c r="U85" s="9"/>
      <c r="V85" s="9"/>
      <c r="W85" s="9"/>
    </row>
    <row r="86" spans="5:23" ht="12.75">
      <c r="E86" s="9"/>
      <c r="F86" s="9"/>
      <c r="G86" s="9"/>
      <c r="H86" s="9"/>
      <c r="I86" s="9"/>
      <c r="J86" s="9"/>
      <c r="L86" s="9"/>
      <c r="T86" s="9"/>
      <c r="U86" s="9"/>
      <c r="V86" s="9"/>
      <c r="W86" s="9"/>
    </row>
  </sheetData>
  <sheetProtection/>
  <mergeCells count="38">
    <mergeCell ref="N3:P3"/>
    <mergeCell ref="N4:Z4"/>
    <mergeCell ref="D8:F8"/>
    <mergeCell ref="T8:V8"/>
    <mergeCell ref="C53:D53"/>
    <mergeCell ref="C54:D54"/>
    <mergeCell ref="C55:D55"/>
    <mergeCell ref="O55:P55"/>
    <mergeCell ref="Q55:R55"/>
    <mergeCell ref="S55:V55"/>
    <mergeCell ref="W55:Z55"/>
    <mergeCell ref="O56:P56"/>
    <mergeCell ref="Q56:R56"/>
    <mergeCell ref="S56:V56"/>
    <mergeCell ref="W56:Z56"/>
    <mergeCell ref="A8:A9"/>
    <mergeCell ref="B8:B9"/>
    <mergeCell ref="C8:C9"/>
    <mergeCell ref="G8:G9"/>
    <mergeCell ref="H8:H9"/>
    <mergeCell ref="I8:I9"/>
    <mergeCell ref="I66:I67"/>
    <mergeCell ref="J8:J9"/>
    <mergeCell ref="L8:L9"/>
    <mergeCell ref="N8:N9"/>
    <mergeCell ref="O8:O9"/>
    <mergeCell ref="P8:P9"/>
    <mergeCell ref="Q8:Q9"/>
    <mergeCell ref="R8:R9"/>
    <mergeCell ref="S8:S9"/>
    <mergeCell ref="U74:U75"/>
    <mergeCell ref="W8:W9"/>
    <mergeCell ref="X8:X9"/>
    <mergeCell ref="X74:X75"/>
    <mergeCell ref="Y8:Y9"/>
    <mergeCell ref="Z8:Z9"/>
    <mergeCell ref="A2:J3"/>
    <mergeCell ref="A5:J6"/>
  </mergeCells>
  <printOptions horizontalCentered="1"/>
  <pageMargins left="0.2" right="0.2" top="0" bottom="0.39" header="0" footer="0"/>
  <pageSetup blackAndWhite="1" orientation="landscape" paperSize="9" scale="9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2017-02-23T06:40:16Z</cp:lastPrinted>
  <dcterms:created xsi:type="dcterms:W3CDTF">2001-06-07T07:18:05Z</dcterms:created>
  <dcterms:modified xsi:type="dcterms:W3CDTF">2017-02-23T09:44:17Z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